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codeName="ThisWorkbook" defaultThemeVersion="166925"/>
  <mc:AlternateContent xmlns:mc="http://schemas.openxmlformats.org/markup-compatibility/2006">
    <mc:Choice Requires="x15">
      <x15ac:absPath xmlns:x15ac="http://schemas.microsoft.com/office/spreadsheetml/2010/11/ac" url="C:\Users\agnes.plewaweir\AppData\Local\Microsoft\Windows\INetCache\Content.Outlook\W2NJQFT9\"/>
    </mc:Choice>
  </mc:AlternateContent>
  <xr:revisionPtr revIDLastSave="0" documentId="13_ncr:1_{C1C221D0-6005-4FCE-9F1D-64C1E089E4FF}" xr6:coauthVersionLast="47" xr6:coauthVersionMax="47" xr10:uidLastSave="{00000000-0000-0000-0000-000000000000}"/>
  <bookViews>
    <workbookView xWindow="28680" yWindow="-120" windowWidth="19440" windowHeight="14880" xr2:uid="{0F8590F7-22D9-4C6E-8537-229B09871205}"/>
  </bookViews>
  <sheets>
    <sheet name="Sheet1" sheetId="1" r:id="rId1"/>
  </sheets>
  <definedNames>
    <definedName name="BankHols">Sheet1!$X$16:$X$26</definedName>
    <definedName name="DateList">Sheet1!$AB$4:$AB$45</definedName>
    <definedName name="OtherDates">Sheet1!$O$14:$U$26</definedName>
    <definedName name="PayDate">Sheet1!$H$11</definedName>
    <definedName name="Year">Sheet1!$G$6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5" i="1" l="1"/>
  <c r="I26" i="1"/>
  <c r="I25" i="1"/>
  <c r="I24" i="1"/>
  <c r="I23" i="1"/>
  <c r="I22" i="1"/>
  <c r="I21" i="1"/>
  <c r="I20" i="1"/>
  <c r="I19" i="1"/>
  <c r="I18" i="1"/>
  <c r="I17" i="1"/>
  <c r="I16" i="1"/>
  <c r="T27" i="1" l="1"/>
  <c r="S27" i="1" s="1"/>
  <c r="R27" i="1" s="1"/>
  <c r="Q27" i="1" s="1"/>
  <c r="B15" i="1"/>
  <c r="A16" i="1"/>
  <c r="A17" i="1" s="1"/>
  <c r="A18" i="1" s="1"/>
  <c r="A19" i="1" s="1"/>
  <c r="A20" i="1" s="1"/>
  <c r="A21" i="1" s="1"/>
  <c r="A22" i="1" s="1"/>
  <c r="A23" i="1" s="1"/>
  <c r="A24" i="1" s="1"/>
  <c r="A25" i="1" s="1"/>
  <c r="A26" i="1" s="1"/>
  <c r="B26" i="1" s="1"/>
  <c r="P26" i="1" s="1"/>
  <c r="P15" i="1" l="1"/>
  <c r="O15" i="1"/>
  <c r="O26" i="1"/>
  <c r="C26" i="1"/>
  <c r="B23" i="1"/>
  <c r="C15" i="1"/>
  <c r="B22" i="1"/>
  <c r="B21" i="1"/>
  <c r="B20" i="1"/>
  <c r="B19" i="1"/>
  <c r="B18" i="1"/>
  <c r="P18" i="1" s="1"/>
  <c r="B25" i="1"/>
  <c r="B17" i="1"/>
  <c r="P17" i="1" s="1"/>
  <c r="B24" i="1"/>
  <c r="B16" i="1"/>
  <c r="P16" i="1" s="1"/>
  <c r="U15" i="1" l="1"/>
  <c r="S15" i="1"/>
  <c r="R15" i="1"/>
  <c r="Q26" i="1"/>
  <c r="R26" i="1"/>
  <c r="S26" i="1"/>
  <c r="T26" i="1"/>
  <c r="U26" i="1"/>
  <c r="Q15" i="1"/>
  <c r="T15" i="1"/>
  <c r="J15" i="1"/>
  <c r="K15" i="1" s="1"/>
  <c r="C19" i="1"/>
  <c r="P19" i="1"/>
  <c r="C20" i="1"/>
  <c r="P20" i="1"/>
  <c r="C21" i="1"/>
  <c r="P21" i="1"/>
  <c r="C22" i="1"/>
  <c r="P22" i="1"/>
  <c r="C23" i="1"/>
  <c r="P23" i="1"/>
  <c r="C24" i="1"/>
  <c r="P24" i="1"/>
  <c r="C25" i="1"/>
  <c r="P25" i="1"/>
  <c r="J26" i="1"/>
  <c r="O18" i="1"/>
  <c r="C18" i="1"/>
  <c r="O16" i="1"/>
  <c r="S16" i="1" s="1"/>
  <c r="C16" i="1"/>
  <c r="O17" i="1"/>
  <c r="C17" i="1"/>
  <c r="O23" i="1"/>
  <c r="O24" i="1"/>
  <c r="O25" i="1"/>
  <c r="O20" i="1"/>
  <c r="O19" i="1"/>
  <c r="O21" i="1"/>
  <c r="O22" i="1"/>
  <c r="J22" i="1" l="1"/>
  <c r="K22" i="1" s="1"/>
  <c r="J23" i="1"/>
  <c r="K23" i="1" s="1"/>
  <c r="Q22" i="1"/>
  <c r="R22" i="1"/>
  <c r="S22" i="1"/>
  <c r="T22" i="1"/>
  <c r="U22" i="1"/>
  <c r="J21" i="1"/>
  <c r="Q21" i="1"/>
  <c r="R21" i="1"/>
  <c r="S21" i="1"/>
  <c r="T21" i="1"/>
  <c r="U21" i="1"/>
  <c r="J19" i="1"/>
  <c r="Q19" i="1"/>
  <c r="R19" i="1"/>
  <c r="S19" i="1"/>
  <c r="T19" i="1"/>
  <c r="U19" i="1"/>
  <c r="J20" i="1"/>
  <c r="Q20" i="1"/>
  <c r="R20" i="1"/>
  <c r="S20" i="1"/>
  <c r="T20" i="1"/>
  <c r="U20" i="1"/>
  <c r="Q25" i="1"/>
  <c r="R25" i="1"/>
  <c r="S25" i="1"/>
  <c r="T25" i="1"/>
  <c r="U25" i="1"/>
  <c r="J24" i="1"/>
  <c r="Q24" i="1"/>
  <c r="R24" i="1"/>
  <c r="S24" i="1"/>
  <c r="T24" i="1"/>
  <c r="U24" i="1"/>
  <c r="Q23" i="1"/>
  <c r="R23" i="1"/>
  <c r="S23" i="1"/>
  <c r="T23" i="1"/>
  <c r="U23" i="1"/>
  <c r="J17" i="1"/>
  <c r="Q17" i="1"/>
  <c r="R17" i="1"/>
  <c r="S17" i="1"/>
  <c r="T17" i="1"/>
  <c r="U17" i="1"/>
  <c r="J16" i="1"/>
  <c r="Q16" i="1"/>
  <c r="R16" i="1"/>
  <c r="T16" i="1"/>
  <c r="U16" i="1"/>
  <c r="J18" i="1"/>
  <c r="Q18" i="1"/>
  <c r="R18" i="1"/>
  <c r="S18" i="1"/>
  <c r="T18" i="1"/>
  <c r="U18" i="1"/>
  <c r="K26" i="1"/>
  <c r="J25" i="1"/>
  <c r="K21" i="1" l="1"/>
  <c r="K18" i="1"/>
  <c r="K24" i="1"/>
  <c r="K16" i="1"/>
  <c r="K17" i="1"/>
  <c r="K20" i="1"/>
  <c r="K25" i="1"/>
  <c r="K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Ben Cunningham</author>
  </authors>
  <commentList>
    <comment ref="Q27" authorId="0" shapeId="0" xr:uid="{1480F02F-43D3-4A90-99DC-9CC96FAED6B1}">
      <text>
        <r>
          <rPr>
            <sz val="9"/>
            <color indexed="81"/>
            <rFont val="Tahoma"/>
            <family val="2"/>
          </rPr>
          <t>Weekday Return Type parameter</t>
        </r>
      </text>
    </comment>
  </commentList>
</comments>
</file>

<file path=xl/sharedStrings.xml><?xml version="1.0" encoding="utf-8"?>
<sst xmlns="http://schemas.openxmlformats.org/spreadsheetml/2006/main" count="58" uniqueCount="48">
  <si>
    <t>Monthly Payroll Processing Schedule</t>
  </si>
  <si>
    <t>Download the schedule</t>
  </si>
  <si>
    <t>Select your pay date we have on file for you</t>
  </si>
  <si>
    <t>Follow the submission and sign off dates</t>
  </si>
  <si>
    <t>Select your pay date here from the drop-down list</t>
  </si>
  <si>
    <t>LWD</t>
  </si>
  <si>
    <t xml:space="preserve">Last Working Day of the month </t>
  </si>
  <si>
    <t>Last Fri of month</t>
  </si>
  <si>
    <t>Last Thu of month</t>
  </si>
  <si>
    <t>Last Wed of month</t>
  </si>
  <si>
    <t>Last Tue of month</t>
  </si>
  <si>
    <t>Last Mon of month</t>
  </si>
  <si>
    <t>Month No.</t>
  </si>
  <si>
    <t>Month</t>
  </si>
  <si>
    <t>Year</t>
  </si>
  <si>
    <t>Period</t>
  </si>
  <si>
    <t xml:space="preserve">All Payroll Changes To Be Submitted On Or Before 5pm  </t>
  </si>
  <si>
    <t>Payroll Returned
To The Customer by 5pm</t>
  </si>
  <si>
    <t>BACS Authorisation/Payroll Sign Off To Be Sent To Supplier
- No Later Than 3pm</t>
  </si>
  <si>
    <t>Supplier to Submit FPS by 5pm</t>
  </si>
  <si>
    <t>Supplier To Publish Payslips No Later Than 5pm</t>
  </si>
  <si>
    <t>Pay Day</t>
  </si>
  <si>
    <t>Supplier to Submit EPS Files and Send P32 To Customer No Later Than 5pm</t>
  </si>
  <si>
    <t>Row Nos</t>
  </si>
  <si>
    <t>Penultimate LWD</t>
  </si>
  <si>
    <t>Last Working Friday</t>
  </si>
  <si>
    <t>Last Working Thursday</t>
  </si>
  <si>
    <t>Last Working Wednesday</t>
  </si>
  <si>
    <t>Last Working Tuesday</t>
  </si>
  <si>
    <t>Last Working Monday</t>
  </si>
  <si>
    <t>UK Bank Holidays</t>
  </si>
  <si>
    <t>Date</t>
  </si>
  <si>
    <t>Event</t>
  </si>
  <si>
    <t>Good Friday</t>
  </si>
  <si>
    <t>Easter Monday</t>
  </si>
  <si>
    <t>Early May Bank Holiday</t>
  </si>
  <si>
    <t>Coronation of King Charles III</t>
  </si>
  <si>
    <t>Spring Bank Holiday</t>
  </si>
  <si>
    <t>Summer Bank Holiday</t>
  </si>
  <si>
    <t>Christmas Day</t>
  </si>
  <si>
    <t>Boxing Day</t>
  </si>
  <si>
    <t>New Year's Day (Substitute Day)</t>
  </si>
  <si>
    <t>* Please Note</t>
  </si>
  <si>
    <t>If pay day falls on a weekend or bank holiday, it would be moved to the earliest working day</t>
  </si>
  <si>
    <t>No Changes Payrolls</t>
  </si>
  <si>
    <t>No changes payrolls will be processed on the dates above automatically by the Supplier and no amendments will be provided by the Customer. 
The Customer must provide 15 working days notice prior to pay day if they have any changes to action in the pay run, only one pay period can be requested for changes per tax year. All changes must be provide via the Cloud portal and in line with our SLD data input formats.
Requests for payroll changes more than once per tax year will revert the service back automatically to our standard core offering and timetable.</t>
  </si>
  <si>
    <t xml:space="preserve">The Customer must provide 15 working days notice prior to pay day if they wish to revert from a no changes processing schedule and re-instate the Suppliers standard core processing schedule.
</t>
  </si>
  <si>
    <t>The Customer shall also ensure that authorised signatories are available to sign off the payroll in line with the agreed processing schedule to enable the release of HMRC files. 
The Supplier will charge for late payroll sign-offs Any BACS payment files, and/or FPS/EPS files will not be released without approval and the Customer must provide either of the following approvals:-
1. Payroll sign off inline with our standard core offering on a monthly basis.
2. Annual Sign off - written consent provide each year to cover April to March -that the Customer approves the payroll for a 12 month period where the net pay variance report from previous period and current period in %, it will be the Customers responsibility to ensure the variance check is completed each pay period and any discrepancies will be brought to the Suppliers Payroll Managers attention within 72 hours of checking.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</si>
</sst>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d\ dd\ mmm\ yyyy"/>
    <numFmt numFmtId="165" formatCode="mmmm"/>
    <numFmt numFmtId="166" formatCode="d/m/yy;@"/>
  </numFmts>
  <fonts count="35">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7"/>
      <name val="Arial"/>
      <family val="2"/>
    </font>
    <font>
      <b/>
      <sz val="20"/>
      <name val="Arial"/>
      <family val="2"/>
    </font>
    <font>
      <b/>
      <sz val="16"/>
      <name val="Arial"/>
      <family val="2"/>
    </font>
    <font>
      <b/>
      <sz val="10"/>
      <name val="Arial"/>
      <family val="2"/>
    </font>
    <font>
      <sz val="10"/>
      <name val="Arial"/>
      <family val="2"/>
    </font>
    <font>
      <b/>
      <sz val="14"/>
      <name val="Calibri"/>
      <family val="2"/>
      <scheme val="minor"/>
    </font>
    <font>
      <b/>
      <sz val="11"/>
      <color theme="1"/>
      <name val="Calibri (Body)"/>
    </font>
    <font>
      <b/>
      <sz val="11"/>
      <color theme="0"/>
      <name val="Calibri (Body)"/>
    </font>
    <font>
      <b/>
      <sz val="14"/>
      <name val="Arial"/>
      <family val="2"/>
    </font>
    <font>
      <sz val="14"/>
      <name val="Arial"/>
      <family val="2"/>
    </font>
    <font>
      <sz val="14"/>
      <name val="Calibri"/>
      <family val="2"/>
      <scheme val="minor"/>
    </font>
    <font>
      <sz val="16"/>
      <name val="Arial"/>
      <family val="2"/>
    </font>
    <font>
      <sz val="11"/>
      <color theme="1"/>
      <name val="Calibri (Body)"/>
    </font>
    <font>
      <sz val="11.5"/>
      <name val="Arial"/>
      <family val="2"/>
    </font>
    <font>
      <sz val="11.5"/>
      <name val="Wingdings"/>
      <charset val="2"/>
    </font>
    <font>
      <sz val="11"/>
      <color rgb="FF000000"/>
      <name val="Calibri"/>
      <family val="2"/>
      <scheme val="minor"/>
    </font>
    <font>
      <sz val="11"/>
      <name val="Calibri"/>
      <family val="2"/>
      <scheme val="minor"/>
    </font>
    <font>
      <b/>
      <sz val="12"/>
      <color theme="1"/>
      <name val="Arial"/>
      <family val="2"/>
    </font>
    <font>
      <sz val="11"/>
      <color theme="8" tint="-0.499984740745262"/>
      <name val="Calibri"/>
      <family val="2"/>
      <scheme val="minor"/>
    </font>
    <font>
      <sz val="11"/>
      <color rgb="FF233976"/>
      <name val="Calibri"/>
      <family val="2"/>
      <scheme val="minor"/>
    </font>
    <font>
      <sz val="11"/>
      <color rgb="FF0B0C0C"/>
      <name val="Calibri"/>
      <family val="2"/>
    </font>
    <font>
      <sz val="9"/>
      <color indexed="81"/>
      <name val="Tahoma"/>
      <family val="2"/>
    </font>
    <font>
      <b/>
      <sz val="11"/>
      <color theme="1"/>
      <name val="Calibri"/>
      <family val="2"/>
    </font>
    <font>
      <b/>
      <sz val="16"/>
      <color rgb="FF94C11F"/>
      <name val="Arial"/>
      <family val="2"/>
    </font>
    <font>
      <b/>
      <sz val="24"/>
      <color rgb="FF233976"/>
      <name val="Calibri"/>
      <family val="2"/>
    </font>
    <font>
      <b/>
      <sz val="24"/>
      <color theme="8" tint="-0.499984740745262"/>
      <name val="Calibri"/>
      <family val="2"/>
    </font>
    <font>
      <b/>
      <sz val="20"/>
      <color rgb="FF94C11F"/>
      <name val="Calibri"/>
      <family val="2"/>
    </font>
    <font>
      <b/>
      <sz val="14"/>
      <name val="Calibri"/>
      <family val="2"/>
    </font>
    <font>
      <b/>
      <sz val="12"/>
      <name val="Calibri"/>
      <family val="2"/>
    </font>
    <font>
      <b/>
      <sz val="10"/>
      <name val="Calibri"/>
      <family val="2"/>
    </font>
    <font>
      <b/>
      <sz val="14"/>
      <name val="Calibri"/>
      <family val="2"/>
      <charset val="1"/>
    </font>
  </fonts>
  <fills count="7">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233976"/>
        <bgColor indexed="64"/>
      </patternFill>
    </fill>
    <fill>
      <patternFill patternType="solid">
        <fgColor rgb="FFD9D9D9"/>
        <bgColor indexed="64"/>
      </patternFill>
    </fill>
  </fills>
  <borders count="27">
    <border>
      <left/>
      <right/>
      <top/>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n">
        <color rgb="FF002060"/>
      </left>
      <right style="thick">
        <color theme="0"/>
      </right>
      <top/>
      <bottom/>
      <diagonal/>
    </border>
    <border>
      <left style="thick">
        <color theme="0"/>
      </left>
      <right style="thin">
        <color rgb="FF002060"/>
      </right>
      <top/>
      <bottom/>
      <diagonal/>
    </border>
    <border>
      <left/>
      <right style="thin">
        <color rgb="FF94C11F"/>
      </right>
      <top/>
      <bottom/>
      <diagonal/>
    </border>
    <border>
      <left/>
      <right/>
      <top/>
      <bottom style="thin">
        <color rgb="FF94C11F"/>
      </bottom>
      <diagonal/>
    </border>
    <border>
      <left style="thin">
        <color rgb="FF94C11F"/>
      </left>
      <right style="thin">
        <color rgb="FF94C11F"/>
      </right>
      <top style="thin">
        <color rgb="FF94C11F"/>
      </top>
      <bottom style="thin">
        <color rgb="FF94C11F"/>
      </bottom>
      <diagonal/>
    </border>
    <border>
      <left style="thin">
        <color rgb="FF94C11F"/>
      </left>
      <right style="thin">
        <color rgb="FF94C11F"/>
      </right>
      <top/>
      <bottom style="thin">
        <color rgb="FF94C11F"/>
      </bottom>
      <diagonal/>
    </border>
    <border>
      <left style="thin">
        <color rgb="FF233976"/>
      </left>
      <right/>
      <top style="thin">
        <color rgb="FF233976"/>
      </top>
      <bottom style="thin">
        <color rgb="FF233976"/>
      </bottom>
      <diagonal/>
    </border>
    <border>
      <left/>
      <right/>
      <top/>
      <bottom style="thin">
        <color theme="0"/>
      </bottom>
      <diagonal/>
    </border>
    <border>
      <left style="thin">
        <color rgb="FF233976"/>
      </left>
      <right style="thin">
        <color rgb="FF233976"/>
      </right>
      <top/>
      <bottom style="thin">
        <color rgb="FF233976"/>
      </bottom>
      <diagonal/>
    </border>
    <border>
      <left/>
      <right style="thin">
        <color rgb="FF94C11F"/>
      </right>
      <top/>
      <bottom style="thin">
        <color rgb="FF94C11F"/>
      </bottom>
      <diagonal/>
    </border>
    <border>
      <left/>
      <right style="thin">
        <color rgb="FF94C11F"/>
      </right>
      <top style="thin">
        <color rgb="FF94C11F"/>
      </top>
      <bottom style="thin">
        <color rgb="FF94C11F"/>
      </bottom>
      <diagonal/>
    </border>
    <border>
      <left/>
      <right/>
      <top style="thin">
        <color rgb="FF94C11F"/>
      </top>
      <bottom style="thin">
        <color rgb="FF94C11F"/>
      </bottom>
      <diagonal/>
    </border>
    <border>
      <left style="thin">
        <color theme="0" tint="-4.9989318521683403E-2"/>
      </left>
      <right style="thin">
        <color theme="0" tint="-4.9989318521683403E-2"/>
      </right>
      <top style="thin">
        <color theme="0"/>
      </top>
      <bottom/>
      <diagonal/>
    </border>
    <border>
      <left/>
      <right style="thin">
        <color theme="0" tint="-4.9989318521683403E-2"/>
      </right>
      <top style="thin">
        <color theme="0"/>
      </top>
      <bottom/>
      <diagonal/>
    </border>
    <border>
      <left/>
      <right/>
      <top style="thin">
        <color theme="0"/>
      </top>
      <bottom/>
      <diagonal/>
    </border>
    <border>
      <left style="thin">
        <color theme="0" tint="-4.9989318521683403E-2"/>
      </left>
      <right style="thin">
        <color theme="0"/>
      </right>
      <top style="thin">
        <color theme="0"/>
      </top>
      <bottom/>
      <diagonal/>
    </border>
    <border>
      <left style="thin">
        <color theme="0" tint="-4.9989318521683403E-2"/>
      </left>
      <right/>
      <top style="thin">
        <color theme="0"/>
      </top>
      <bottom/>
      <diagonal/>
    </border>
    <border>
      <left style="thin">
        <color rgb="FF94C11F"/>
      </left>
      <right style="thin">
        <color rgb="FF94C11F"/>
      </right>
      <top/>
      <bottom/>
      <diagonal/>
    </border>
    <border>
      <left style="thin">
        <color rgb="FF233976"/>
      </left>
      <right/>
      <top/>
      <bottom/>
      <diagonal/>
    </border>
    <border>
      <left/>
      <right style="thin">
        <color rgb="FF94C11F"/>
      </right>
      <top style="thin">
        <color rgb="FF94C11F"/>
      </top>
      <bottom/>
      <diagonal/>
    </border>
    <border>
      <left style="thin">
        <color rgb="FF94C11F"/>
      </left>
      <right style="thin">
        <color rgb="FF94C11F"/>
      </right>
      <top style="thin">
        <color rgb="FF94C11F"/>
      </top>
      <bottom/>
      <diagonal/>
    </border>
    <border>
      <left style="thin">
        <color rgb="FF94C11F"/>
      </left>
      <right/>
      <top style="thin">
        <color rgb="FF94C11F"/>
      </top>
      <bottom style="thin">
        <color rgb="FF94C11F"/>
      </bottom>
      <diagonal/>
    </border>
    <border>
      <left style="medium">
        <color rgb="FF233976"/>
      </left>
      <right style="medium">
        <color rgb="FF233976"/>
      </right>
      <top style="medium">
        <color rgb="FF233976"/>
      </top>
      <bottom style="medium">
        <color rgb="FF233976"/>
      </bottom>
      <diagonal/>
    </border>
    <border>
      <left style="medium">
        <color rgb="FF233976"/>
      </left>
      <right/>
      <top style="medium">
        <color rgb="FF233976"/>
      </top>
      <bottom style="medium">
        <color rgb="FF233976"/>
      </bottom>
      <diagonal/>
    </border>
  </borders>
  <cellStyleXfs count="2">
    <xf numFmtId="0" fontId="0" fillId="0" borderId="0"/>
    <xf numFmtId="0" fontId="8" fillId="0" borderId="0"/>
  </cellStyleXfs>
  <cellXfs count="78">
    <xf numFmtId="0" fontId="0" fillId="0" borderId="0" xfId="0"/>
    <xf numFmtId="0" fontId="0" fillId="0" borderId="0" xfId="0" applyAlignment="1" applyProtection="1">
      <alignment horizontal="center"/>
      <protection locked="0"/>
    </xf>
    <xf numFmtId="0" fontId="6" fillId="0" borderId="0" xfId="0" applyFont="1" applyProtection="1">
      <protection locked="0"/>
    </xf>
    <xf numFmtId="0" fontId="34" fillId="6" borderId="26" xfId="0" applyFont="1" applyFill="1" applyBorder="1" applyAlignment="1" applyProtection="1">
      <alignment horizontal="center" vertical="center" wrapText="1"/>
      <protection locked="0"/>
    </xf>
    <xf numFmtId="0" fontId="31" fillId="2" borderId="25" xfId="0" applyFont="1" applyFill="1" applyBorder="1" applyAlignment="1" applyProtection="1">
      <alignment horizontal="center" vertical="center"/>
      <protection locked="0"/>
    </xf>
    <xf numFmtId="0" fontId="27" fillId="0" borderId="0" xfId="0" applyFont="1" applyProtection="1">
      <protection locked="0"/>
    </xf>
    <xf numFmtId="0" fontId="15" fillId="0" borderId="0" xfId="0" applyFont="1" applyProtection="1">
      <protection locked="0"/>
    </xf>
    <xf numFmtId="0" fontId="5" fillId="0" borderId="0" xfId="0" applyFont="1" applyAlignment="1" applyProtection="1">
      <alignment horizontal="center" vertical="center"/>
      <protection locked="0"/>
    </xf>
    <xf numFmtId="0" fontId="0" fillId="0" borderId="0" xfId="0" applyProtection="1">
      <protection locked="0"/>
    </xf>
    <xf numFmtId="0" fontId="0" fillId="0" borderId="5" xfId="0" applyBorder="1" applyAlignment="1" applyProtection="1">
      <alignment horizontal="center"/>
      <protection locked="0"/>
    </xf>
    <xf numFmtId="0" fontId="0" fillId="0" borderId="0" xfId="0" applyAlignment="1">
      <alignment horizontal="center"/>
    </xf>
    <xf numFmtId="0" fontId="22" fillId="5" borderId="0" xfId="0" applyFont="1" applyFill="1" applyAlignment="1">
      <alignment horizontal="center"/>
    </xf>
    <xf numFmtId="0" fontId="4" fillId="0" borderId="0" xfId="0" applyFont="1" applyAlignment="1">
      <alignment horizontal="center"/>
    </xf>
    <xf numFmtId="0" fontId="21" fillId="0" borderId="0" xfId="0" applyFont="1" applyAlignment="1">
      <alignment horizontal="left"/>
    </xf>
    <xf numFmtId="0" fontId="29" fillId="0" borderId="0" xfId="0" applyFont="1" applyAlignment="1">
      <alignment horizontal="center"/>
    </xf>
    <xf numFmtId="0" fontId="23" fillId="0" borderId="0" xfId="0" applyFont="1" applyAlignment="1">
      <alignment horizontal="center"/>
    </xf>
    <xf numFmtId="0" fontId="26" fillId="0" borderId="0" xfId="0" applyFont="1" applyAlignment="1">
      <alignment horizontal="left"/>
    </xf>
    <xf numFmtId="0" fontId="5" fillId="0" borderId="0" xfId="0" applyFont="1" applyAlignment="1">
      <alignment horizontal="center" vertical="center"/>
    </xf>
    <xf numFmtId="0" fontId="6" fillId="0" borderId="0" xfId="0" applyFont="1" applyAlignment="1">
      <alignment horizontal="center"/>
    </xf>
    <xf numFmtId="0" fontId="0" fillId="0" borderId="10" xfId="0" applyBorder="1" applyAlignment="1">
      <alignment horizontal="center"/>
    </xf>
    <xf numFmtId="0" fontId="9" fillId="0" borderId="10" xfId="0" applyFont="1" applyBorder="1" applyAlignment="1">
      <alignment horizontal="center"/>
    </xf>
    <xf numFmtId="0" fontId="7" fillId="0" borderId="0" xfId="0" applyFont="1" applyAlignment="1">
      <alignment horizontal="center" vertical="top" wrapText="1"/>
    </xf>
    <xf numFmtId="0" fontId="8" fillId="0" borderId="11" xfId="0" applyFont="1" applyBorder="1" applyAlignment="1">
      <alignment horizontal="center" vertical="center" wrapText="1"/>
    </xf>
    <xf numFmtId="0" fontId="10" fillId="2" borderId="21"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0" fontId="8" fillId="0" borderId="0" xfId="0" applyFont="1" applyAlignment="1">
      <alignment horizontal="center" vertical="center" wrapText="1"/>
    </xf>
    <xf numFmtId="0" fontId="2" fillId="0" borderId="9" xfId="0" applyFont="1" applyBorder="1" applyAlignment="1">
      <alignment horizontal="center"/>
    </xf>
    <xf numFmtId="165" fontId="12" fillId="0" borderId="7" xfId="0" applyNumberFormat="1" applyFont="1" applyBorder="1" applyAlignment="1">
      <alignment horizontal="center"/>
    </xf>
    <xf numFmtId="0" fontId="13" fillId="0" borderId="7" xfId="0" applyFont="1" applyBorder="1" applyAlignment="1">
      <alignment horizontal="center"/>
    </xf>
    <xf numFmtId="164" fontId="14" fillId="0" borderId="13" xfId="0" applyNumberFormat="1" applyFont="1" applyBorder="1" applyAlignment="1">
      <alignment horizontal="center" vertical="center"/>
    </xf>
    <xf numFmtId="164" fontId="14" fillId="0" borderId="7" xfId="0" applyNumberFormat="1" applyFont="1" applyBorder="1" applyAlignment="1">
      <alignment horizontal="center" vertical="center"/>
    </xf>
    <xf numFmtId="164" fontId="0" fillId="0" borderId="0" xfId="0" applyNumberFormat="1" applyAlignment="1">
      <alignment horizontal="center"/>
    </xf>
    <xf numFmtId="0" fontId="11" fillId="5" borderId="3" xfId="0" applyFont="1" applyFill="1" applyBorder="1" applyAlignment="1">
      <alignment horizontal="center" vertical="center"/>
    </xf>
    <xf numFmtId="0" fontId="11" fillId="5" borderId="4" xfId="0" applyFont="1" applyFill="1" applyBorder="1" applyAlignment="1">
      <alignment horizontal="center" vertical="center"/>
    </xf>
    <xf numFmtId="0" fontId="0" fillId="0" borderId="9" xfId="0" applyBorder="1" applyAlignment="1">
      <alignment horizontal="center"/>
    </xf>
    <xf numFmtId="164" fontId="0" fillId="3" borderId="23" xfId="0" applyNumberFormat="1" applyFill="1" applyBorder="1" applyAlignment="1">
      <alignment horizontal="center" vertical="center"/>
    </xf>
    <xf numFmtId="0" fontId="19" fillId="4" borderId="22" xfId="0" applyFont="1" applyFill="1" applyBorder="1" applyAlignment="1">
      <alignment horizontal="center" vertical="center"/>
    </xf>
    <xf numFmtId="164" fontId="0" fillId="3" borderId="20" xfId="0" applyNumberFormat="1" applyFill="1" applyBorder="1" applyAlignment="1">
      <alignment horizontal="center" vertical="center"/>
    </xf>
    <xf numFmtId="0" fontId="19" fillId="4" borderId="5" xfId="0" applyFont="1" applyFill="1" applyBorder="1" applyAlignment="1">
      <alignment horizontal="center" vertical="center"/>
    </xf>
    <xf numFmtId="0" fontId="24" fillId="4" borderId="5" xfId="0" applyFont="1" applyFill="1" applyBorder="1" applyAlignment="1">
      <alignment horizontal="center"/>
    </xf>
    <xf numFmtId="164" fontId="14" fillId="0" borderId="23" xfId="0" applyNumberFormat="1" applyFont="1" applyBorder="1" applyAlignment="1">
      <alignment horizontal="center" vertical="center"/>
    </xf>
    <xf numFmtId="0" fontId="13" fillId="0" borderId="24" xfId="0" applyFont="1" applyBorder="1" applyAlignment="1">
      <alignment horizontal="center"/>
    </xf>
    <xf numFmtId="164" fontId="14" fillId="0" borderId="0" xfId="0" applyNumberFormat="1" applyFont="1" applyAlignment="1">
      <alignment horizontal="center" vertical="center"/>
    </xf>
    <xf numFmtId="164" fontId="14" fillId="0" borderId="20" xfId="0" applyNumberFormat="1" applyFont="1" applyBorder="1" applyAlignment="1">
      <alignment horizontal="center" vertical="center"/>
    </xf>
    <xf numFmtId="164" fontId="14" fillId="0" borderId="5" xfId="0" applyNumberFormat="1" applyFont="1" applyBorder="1" applyAlignment="1">
      <alignment horizontal="center" vertical="center"/>
    </xf>
    <xf numFmtId="0" fontId="20" fillId="4" borderId="5" xfId="0" applyFont="1" applyFill="1" applyBorder="1" applyAlignment="1">
      <alignment horizontal="center" vertical="center"/>
    </xf>
    <xf numFmtId="164" fontId="14" fillId="0" borderId="24" xfId="0" applyNumberFormat="1" applyFont="1" applyBorder="1" applyAlignment="1">
      <alignment horizontal="center" vertical="center"/>
    </xf>
    <xf numFmtId="164" fontId="14" fillId="0" borderId="14" xfId="0" applyNumberFormat="1" applyFont="1" applyBorder="1" applyAlignment="1">
      <alignment horizontal="center" vertical="center"/>
    </xf>
    <xf numFmtId="164" fontId="0" fillId="3" borderId="8" xfId="0" applyNumberFormat="1" applyFill="1" applyBorder="1" applyAlignment="1">
      <alignment horizontal="center" vertical="center"/>
    </xf>
    <xf numFmtId="0" fontId="20" fillId="4" borderId="12" xfId="0" applyFont="1" applyFill="1" applyBorder="1" applyAlignment="1">
      <alignment horizontal="center" vertical="center"/>
    </xf>
    <xf numFmtId="164" fontId="14" fillId="0" borderId="6" xfId="0" applyNumberFormat="1" applyFont="1" applyBorder="1" applyAlignment="1">
      <alignment horizontal="center" vertical="center"/>
    </xf>
    <xf numFmtId="164" fontId="14" fillId="0" borderId="8" xfId="0" applyNumberFormat="1" applyFont="1" applyBorder="1" applyAlignment="1">
      <alignment horizontal="center" vertical="center"/>
    </xf>
    <xf numFmtId="164" fontId="14" fillId="0" borderId="12" xfId="0" applyNumberFormat="1" applyFont="1" applyBorder="1" applyAlignment="1">
      <alignment horizontal="center" vertical="center"/>
    </xf>
    <xf numFmtId="0" fontId="12" fillId="0" borderId="0" xfId="0" applyFont="1" applyAlignment="1">
      <alignment horizontal="center"/>
    </xf>
    <xf numFmtId="0" fontId="13" fillId="0" borderId="0" xfId="0" applyFont="1" applyAlignment="1">
      <alignment horizontal="center"/>
    </xf>
    <xf numFmtId="166" fontId="13" fillId="0" borderId="0" xfId="0" applyNumberFormat="1" applyFont="1" applyAlignment="1">
      <alignment horizontal="center"/>
    </xf>
    <xf numFmtId="14" fontId="0" fillId="0" borderId="0" xfId="0" applyNumberFormat="1"/>
    <xf numFmtId="166" fontId="13" fillId="0" borderId="0" xfId="0" applyNumberFormat="1" applyFont="1" applyAlignment="1">
      <alignment vertical="center"/>
    </xf>
    <xf numFmtId="166" fontId="13" fillId="0" borderId="0" xfId="0" applyNumberFormat="1" applyFont="1" applyAlignment="1">
      <alignment wrapText="1"/>
    </xf>
    <xf numFmtId="166" fontId="33" fillId="0" borderId="7" xfId="0" quotePrefix="1" applyNumberFormat="1" applyFont="1" applyBorder="1" applyAlignment="1">
      <alignment horizontal="left" vertical="center" wrapText="1"/>
    </xf>
    <xf numFmtId="0" fontId="17" fillId="0" borderId="0" xfId="1" applyFont="1" applyAlignment="1">
      <alignment horizontal="left"/>
    </xf>
    <xf numFmtId="0" fontId="18" fillId="0" borderId="0" xfId="1" applyFont="1" applyAlignment="1">
      <alignment horizontal="center"/>
    </xf>
    <xf numFmtId="0" fontId="8" fillId="0" borderId="0" xfId="0" applyFont="1"/>
    <xf numFmtId="164" fontId="14" fillId="0" borderId="22" xfId="0" applyNumberFormat="1" applyFont="1" applyBorder="1" applyAlignment="1">
      <alignment horizontal="center" vertical="center"/>
    </xf>
    <xf numFmtId="166" fontId="32" fillId="0" borderId="7" xfId="0" applyNumberFormat="1" applyFont="1" applyBorder="1" applyAlignment="1">
      <alignment horizontal="center" vertical="center"/>
    </xf>
    <xf numFmtId="166" fontId="33" fillId="0" borderId="7" xfId="0" quotePrefix="1" applyNumberFormat="1" applyFont="1" applyBorder="1" applyAlignment="1">
      <alignment horizontal="left" vertical="center" wrapText="1"/>
    </xf>
    <xf numFmtId="0" fontId="28" fillId="0" borderId="0" xfId="0" applyFont="1" applyAlignment="1">
      <alignment horizontal="center"/>
    </xf>
    <xf numFmtId="0" fontId="30" fillId="0" borderId="0" xfId="0" applyFont="1" applyAlignment="1">
      <alignment horizontal="center"/>
    </xf>
    <xf numFmtId="0" fontId="28" fillId="0" borderId="0" xfId="0" applyFont="1" applyAlignment="1">
      <alignment horizontal="center" vertical="center"/>
    </xf>
    <xf numFmtId="0" fontId="1"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16" fillId="0" borderId="0" xfId="0" applyFont="1" applyAlignment="1">
      <alignment horizontal="center" vertical="center" wrapText="1"/>
    </xf>
  </cellXfs>
  <cellStyles count="2">
    <cellStyle name="Normal" xfId="0" builtinId="0"/>
    <cellStyle name="Normal 2" xfId="1" xr:uid="{82782FAA-938A-4185-ADCB-21C5AE5483A1}"/>
  </cellStyles>
  <dxfs count="6">
    <dxf>
      <font>
        <color theme="0"/>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mruColors>
      <color rgb="FF94C11F"/>
      <color rgb="FF233976"/>
      <color rgb="FF234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sv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image" Target="../media/image4.sv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5</xdr:col>
      <xdr:colOff>656682</xdr:colOff>
      <xdr:row>9</xdr:row>
      <xdr:rowOff>382088</xdr:rowOff>
    </xdr:from>
    <xdr:to>
      <xdr:col>5</xdr:col>
      <xdr:colOff>1466035</xdr:colOff>
      <xdr:row>10</xdr:row>
      <xdr:rowOff>701958</xdr:rowOff>
    </xdr:to>
    <xdr:pic>
      <xdr:nvPicPr>
        <xdr:cNvPr id="21" name="Graphic 20" descr="Right pointing backhand index with solid fill">
          <a:extLst>
            <a:ext uri="{FF2B5EF4-FFF2-40B4-BE49-F238E27FC236}">
              <a16:creationId xmlns:a16="http://schemas.microsoft.com/office/drawing/2014/main" id="{6F1B825C-922A-4DE2-96CF-F8D0EEFF5B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439468" y="2532017"/>
          <a:ext cx="809353" cy="729173"/>
        </a:xfrm>
        <a:prstGeom prst="rect">
          <a:avLst/>
        </a:prstGeom>
      </xdr:spPr>
    </xdr:pic>
    <xdr:clientData/>
  </xdr:twoCellAnchor>
  <xdr:twoCellAnchor>
    <xdr:from>
      <xdr:col>1</xdr:col>
      <xdr:colOff>725260</xdr:colOff>
      <xdr:row>7</xdr:row>
      <xdr:rowOff>124640</xdr:rowOff>
    </xdr:from>
    <xdr:to>
      <xdr:col>1</xdr:col>
      <xdr:colOff>1103157</xdr:colOff>
      <xdr:row>10</xdr:row>
      <xdr:rowOff>47035</xdr:rowOff>
    </xdr:to>
    <xdr:grpSp>
      <xdr:nvGrpSpPr>
        <xdr:cNvPr id="31" name="Group 30">
          <a:extLst>
            <a:ext uri="{FF2B5EF4-FFF2-40B4-BE49-F238E27FC236}">
              <a16:creationId xmlns:a16="http://schemas.microsoft.com/office/drawing/2014/main" id="{731D34AA-543A-8CCB-96BD-F29A165E9375}"/>
            </a:ext>
          </a:extLst>
        </xdr:cNvPr>
        <xdr:cNvGrpSpPr/>
      </xdr:nvGrpSpPr>
      <xdr:grpSpPr>
        <a:xfrm>
          <a:off x="725260" y="2970438"/>
          <a:ext cx="377897" cy="1147038"/>
          <a:chOff x="1184093" y="1434736"/>
          <a:chExt cx="385517" cy="1139418"/>
        </a:xfrm>
      </xdr:grpSpPr>
      <xdr:pic>
        <xdr:nvPicPr>
          <xdr:cNvPr id="26" name="Graphic 25" descr="Badge 1 outline">
            <a:extLst>
              <a:ext uri="{FF2B5EF4-FFF2-40B4-BE49-F238E27FC236}">
                <a16:creationId xmlns:a16="http://schemas.microsoft.com/office/drawing/2014/main" id="{8496B421-FC1B-E032-0FE2-5BD74DAC538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84093" y="1434736"/>
            <a:ext cx="385517" cy="361905"/>
          </a:xfrm>
          <a:prstGeom prst="rect">
            <a:avLst/>
          </a:prstGeom>
        </xdr:spPr>
      </xdr:pic>
      <xdr:pic>
        <xdr:nvPicPr>
          <xdr:cNvPr id="28" name="Graphic 27" descr="Badge outline">
            <a:extLst>
              <a:ext uri="{FF2B5EF4-FFF2-40B4-BE49-F238E27FC236}">
                <a16:creationId xmlns:a16="http://schemas.microsoft.com/office/drawing/2014/main" id="{D4C196E6-08C4-7652-7188-2DB1F1D468D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184093" y="1836964"/>
            <a:ext cx="375240" cy="371430"/>
          </a:xfrm>
          <a:prstGeom prst="rect">
            <a:avLst/>
          </a:prstGeom>
        </xdr:spPr>
      </xdr:pic>
      <xdr:pic>
        <xdr:nvPicPr>
          <xdr:cNvPr id="30" name="Graphic 29" descr="Badge 3 outline">
            <a:extLst>
              <a:ext uri="{FF2B5EF4-FFF2-40B4-BE49-F238E27FC236}">
                <a16:creationId xmlns:a16="http://schemas.microsoft.com/office/drawing/2014/main" id="{3C25E2C5-94E8-4AA7-00A0-59493CA4345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184093" y="2214154"/>
            <a:ext cx="357755" cy="360000"/>
          </a:xfrm>
          <a:prstGeom prst="rect">
            <a:avLst/>
          </a:prstGeom>
        </xdr:spPr>
      </xdr:pic>
    </xdr:grpSp>
    <xdr:clientData/>
  </xdr:twoCellAnchor>
  <xdr:twoCellAnchor editAs="oneCell">
    <xdr:from>
      <xdr:col>0</xdr:col>
      <xdr:colOff>0</xdr:colOff>
      <xdr:row>0</xdr:row>
      <xdr:rowOff>0</xdr:rowOff>
    </xdr:from>
    <xdr:to>
      <xdr:col>5</xdr:col>
      <xdr:colOff>629285</xdr:colOff>
      <xdr:row>0</xdr:row>
      <xdr:rowOff>969645</xdr:rowOff>
    </xdr:to>
    <xdr:pic>
      <xdr:nvPicPr>
        <xdr:cNvPr id="2" name="Picture 1">
          <a:extLst>
            <a:ext uri="{FF2B5EF4-FFF2-40B4-BE49-F238E27FC236}">
              <a16:creationId xmlns:a16="http://schemas.microsoft.com/office/drawing/2014/main" id="{A15CD72B-42BD-4116-93B3-1A65D376C5E2}"/>
            </a:ext>
            <a:ext uri="{147F2762-F138-4A5C-976F-8EAC2B608ADB}">
              <a16:predDERef xmlns:a16="http://schemas.microsoft.com/office/drawing/2014/main" pred="{731D34AA-543A-8CCB-96BD-F29A165E9375}"/>
            </a:ext>
          </a:extLst>
        </xdr:cNvPr>
        <xdr:cNvPicPr>
          <a:picLocks noChangeAspect="1"/>
        </xdr:cNvPicPr>
      </xdr:nvPicPr>
      <xdr:blipFill>
        <a:blip xmlns:r="http://schemas.openxmlformats.org/officeDocument/2006/relationships" r:embed="rId9"/>
        <a:stretch>
          <a:fillRect/>
        </a:stretch>
      </xdr:blipFill>
      <xdr:spPr>
        <a:xfrm>
          <a:off x="0" y="0"/>
          <a:ext cx="4562475" cy="9810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AE2E4-358B-4B8F-9F71-C38083BB8FAE}">
  <sheetPr codeName="Sheet1"/>
  <dimension ref="A1:AH45"/>
  <sheetViews>
    <sheetView showGridLines="0" tabSelected="1" topLeftCell="B1" zoomScale="70" zoomScaleNormal="70" workbookViewId="0">
      <selection activeCell="H11" sqref="H11"/>
    </sheetView>
  </sheetViews>
  <sheetFormatPr defaultColWidth="6.5546875" defaultRowHeight="14.4"/>
  <cols>
    <col min="1" max="1" width="5.88671875" style="10" hidden="1" customWidth="1"/>
    <col min="2" max="2" width="16.109375" style="10" customWidth="1"/>
    <col min="3" max="3" width="8" style="10" customWidth="1"/>
    <col min="4" max="4" width="8.44140625" style="10" customWidth="1"/>
    <col min="5" max="9" width="26.5546875" style="10" customWidth="1"/>
    <col min="10" max="10" width="22.44140625" style="10" hidden="1" customWidth="1"/>
    <col min="11" max="12" width="22.44140625" style="10" customWidth="1"/>
    <col min="13" max="13" width="8" style="10" hidden="1" customWidth="1"/>
    <col min="14" max="14" width="4.6640625" style="10" hidden="1" customWidth="1"/>
    <col min="15" max="15" width="17.109375" style="10" hidden="1" customWidth="1"/>
    <col min="16" max="16" width="16.88671875" style="10" hidden="1" customWidth="1"/>
    <col min="17" max="17" width="15.5546875" style="10" hidden="1" customWidth="1"/>
    <col min="18" max="18" width="16.33203125" style="10" hidden="1" customWidth="1"/>
    <col min="19" max="19" width="17.109375" style="10" hidden="1" customWidth="1"/>
    <col min="20" max="20" width="16.109375" style="10" hidden="1" customWidth="1"/>
    <col min="21" max="21" width="20" style="10" hidden="1" customWidth="1"/>
    <col min="22" max="22" width="1.88671875" style="10" hidden="1" customWidth="1"/>
    <col min="23" max="23" width="1.5546875" style="10" hidden="1" customWidth="1"/>
    <col min="24" max="24" width="18.6640625" style="10" customWidth="1"/>
    <col min="25" max="25" width="33.109375" style="10" customWidth="1"/>
    <col min="26" max="26" width="6.5546875" style="10" hidden="1" customWidth="1"/>
    <col min="27" max="27" width="4.109375" style="10" hidden="1" customWidth="1"/>
    <col min="28" max="28" width="5.5546875" style="10" hidden="1" customWidth="1"/>
    <col min="29" max="34" width="6.5546875" style="10" hidden="1" customWidth="1"/>
    <col min="35" max="43" width="6.5546875" style="10" customWidth="1"/>
    <col min="44" max="16384" width="6.5546875" style="10"/>
  </cols>
  <sheetData>
    <row r="1" spans="1:32" ht="85.5" customHeight="1"/>
    <row r="2" spans="1:32" ht="18.75" customHeight="1">
      <c r="B2" s="11"/>
      <c r="C2" s="11"/>
      <c r="D2" s="11"/>
      <c r="E2" s="11"/>
      <c r="F2" s="11"/>
      <c r="G2" s="11"/>
      <c r="H2" s="11"/>
      <c r="I2" s="11"/>
      <c r="J2" s="11"/>
      <c r="K2" s="11"/>
      <c r="L2" s="11"/>
    </row>
    <row r="3" spans="1:32" ht="33.75" hidden="1" customHeight="1"/>
    <row r="4" spans="1:32" ht="33" customHeight="1">
      <c r="F4" s="72" t="s">
        <v>0</v>
      </c>
      <c r="G4" s="72"/>
      <c r="H4" s="72"/>
      <c r="I4" s="72"/>
      <c r="AB4"/>
    </row>
    <row r="5" spans="1:32" ht="33" customHeight="1">
      <c r="F5" s="73" t="s">
        <v>44</v>
      </c>
      <c r="G5" s="73"/>
      <c r="H5" s="73"/>
      <c r="I5" s="73"/>
      <c r="J5" s="12"/>
      <c r="K5" s="12"/>
      <c r="L5" s="12"/>
      <c r="V5" s="13"/>
      <c r="AB5"/>
    </row>
    <row r="6" spans="1:32" ht="33" customHeight="1">
      <c r="F6" s="14"/>
      <c r="G6" s="74">
        <v>2023</v>
      </c>
      <c r="H6" s="74"/>
      <c r="I6" s="14"/>
      <c r="J6" s="12"/>
      <c r="K6" s="12"/>
      <c r="L6" s="12"/>
      <c r="V6" s="13"/>
      <c r="Y6" s="15"/>
      <c r="AB6"/>
    </row>
    <row r="7" spans="1:32" ht="18.75" customHeight="1">
      <c r="B7" s="11"/>
      <c r="C7" s="11"/>
      <c r="D7" s="11"/>
      <c r="E7" s="11"/>
      <c r="F7" s="11"/>
      <c r="G7" s="11"/>
      <c r="H7" s="11"/>
      <c r="I7" s="11"/>
      <c r="J7" s="11"/>
      <c r="K7" s="11"/>
      <c r="L7" s="11"/>
      <c r="V7" s="13"/>
      <c r="AB7"/>
    </row>
    <row r="8" spans="1:32" ht="32.4" customHeight="1">
      <c r="C8" s="16" t="s">
        <v>1</v>
      </c>
      <c r="F8" s="12"/>
      <c r="G8" s="12"/>
      <c r="H8" s="12"/>
      <c r="I8" s="12"/>
      <c r="J8" s="12"/>
      <c r="K8" s="12"/>
      <c r="L8" s="12"/>
      <c r="V8" s="13"/>
      <c r="AB8">
        <v>1</v>
      </c>
    </row>
    <row r="9" spans="1:32" ht="32.4" customHeight="1">
      <c r="C9" s="16" t="s">
        <v>2</v>
      </c>
      <c r="F9" s="12"/>
      <c r="G9" s="12"/>
      <c r="H9" s="12"/>
      <c r="I9" s="12"/>
      <c r="J9" s="12"/>
      <c r="K9" s="12"/>
      <c r="L9" s="12"/>
      <c r="AB9">
        <v>2</v>
      </c>
    </row>
    <row r="10" spans="1:32" ht="32.4" customHeight="1" thickBot="1">
      <c r="C10" s="16" t="s">
        <v>3</v>
      </c>
      <c r="I10" s="17"/>
      <c r="J10" s="17"/>
      <c r="K10" s="17"/>
      <c r="L10" s="17"/>
      <c r="AB10">
        <v>3</v>
      </c>
    </row>
    <row r="11" spans="1:32" s="1" customFormat="1" ht="57" customHeight="1" thickBot="1">
      <c r="C11" s="2"/>
      <c r="F11" s="2"/>
      <c r="G11" s="3" t="s">
        <v>4</v>
      </c>
      <c r="H11" s="4" t="s">
        <v>5</v>
      </c>
      <c r="I11" s="5"/>
      <c r="J11" s="6"/>
      <c r="K11" s="6"/>
      <c r="L11" s="7"/>
      <c r="AB11" s="8">
        <v>4</v>
      </c>
      <c r="AF11" s="9"/>
    </row>
    <row r="12" spans="1:32" ht="21">
      <c r="B12" s="18"/>
      <c r="C12" s="18"/>
      <c r="D12" s="18"/>
      <c r="E12" s="18"/>
      <c r="F12" s="18"/>
      <c r="G12" s="18"/>
      <c r="H12" s="18"/>
      <c r="I12" s="18"/>
      <c r="J12" s="18"/>
      <c r="K12" s="18"/>
      <c r="L12" s="18"/>
      <c r="AB12">
        <v>5</v>
      </c>
    </row>
    <row r="13" spans="1:32" ht="16.5" hidden="1" customHeight="1">
      <c r="A13" s="19"/>
      <c r="B13" s="20"/>
      <c r="C13" s="20"/>
      <c r="D13" s="19"/>
      <c r="E13" s="19">
        <v>-7</v>
      </c>
      <c r="F13" s="19">
        <v>-4</v>
      </c>
      <c r="G13" s="19">
        <v>-3</v>
      </c>
      <c r="H13" s="19">
        <v>-2</v>
      </c>
      <c r="I13" s="19">
        <v>-1</v>
      </c>
      <c r="J13" s="19"/>
      <c r="K13" s="19"/>
      <c r="L13" s="19">
        <v>6</v>
      </c>
      <c r="O13" s="21" t="s">
        <v>6</v>
      </c>
      <c r="P13" s="21"/>
      <c r="Q13" s="21" t="s">
        <v>7</v>
      </c>
      <c r="R13" s="21" t="s">
        <v>8</v>
      </c>
      <c r="S13" s="21" t="s">
        <v>9</v>
      </c>
      <c r="T13" s="21" t="s">
        <v>10</v>
      </c>
      <c r="U13" s="21" t="s">
        <v>11</v>
      </c>
      <c r="W13" s="21"/>
      <c r="AB13">
        <v>6</v>
      </c>
    </row>
    <row r="14" spans="1:32" s="30" customFormat="1" ht="71.25" customHeight="1" thickBot="1">
      <c r="A14" s="22" t="s">
        <v>12</v>
      </c>
      <c r="B14" s="23" t="s">
        <v>13</v>
      </c>
      <c r="C14" s="24" t="s">
        <v>14</v>
      </c>
      <c r="D14" s="24" t="s">
        <v>15</v>
      </c>
      <c r="E14" s="24" t="s">
        <v>16</v>
      </c>
      <c r="F14" s="24" t="s">
        <v>17</v>
      </c>
      <c r="G14" s="25" t="s">
        <v>18</v>
      </c>
      <c r="H14" s="26" t="s">
        <v>19</v>
      </c>
      <c r="I14" s="27" t="s">
        <v>20</v>
      </c>
      <c r="J14" s="26" t="s">
        <v>21</v>
      </c>
      <c r="K14" s="28" t="s">
        <v>21</v>
      </c>
      <c r="L14" s="27" t="s">
        <v>22</v>
      </c>
      <c r="M14" s="29"/>
      <c r="N14" s="30" t="s">
        <v>23</v>
      </c>
      <c r="O14" s="31" t="s">
        <v>5</v>
      </c>
      <c r="P14" s="31" t="s">
        <v>24</v>
      </c>
      <c r="Q14" s="31" t="s">
        <v>25</v>
      </c>
      <c r="R14" s="31" t="s">
        <v>26</v>
      </c>
      <c r="S14" s="31" t="s">
        <v>27</v>
      </c>
      <c r="T14" s="31" t="s">
        <v>28</v>
      </c>
      <c r="U14" s="31" t="s">
        <v>29</v>
      </c>
      <c r="W14" s="31"/>
      <c r="X14" s="75" t="s">
        <v>30</v>
      </c>
      <c r="Y14" s="76"/>
      <c r="AB14">
        <v>7</v>
      </c>
    </row>
    <row r="15" spans="1:32" ht="18.600000000000001" thickTop="1">
      <c r="A15" s="32">
        <v>4</v>
      </c>
      <c r="B15" s="33">
        <f t="shared" ref="B15:B26" si="0">DATE(Year,A15,1)</f>
        <v>45017</v>
      </c>
      <c r="C15" s="34">
        <f t="shared" ref="C15:C26" si="1">YEAR(B15)</f>
        <v>2023</v>
      </c>
      <c r="D15" s="34">
        <v>1</v>
      </c>
      <c r="E15" s="35">
        <v>45021</v>
      </c>
      <c r="F15" s="36">
        <v>45022</v>
      </c>
      <c r="G15" s="36">
        <v>45027</v>
      </c>
      <c r="H15" s="36">
        <v>45028</v>
      </c>
      <c r="I15" s="36">
        <f>+H15+1</f>
        <v>45029</v>
      </c>
      <c r="J15" s="36" t="e">
        <f t="shared" ref="J15:J26" si="2">IF(DATE(YEAR(B15),MONTH(B15),PayDate)&gt;O15,O15,WORKDAY(DATE(YEAR(B15),MONTH(B15),PayDate +1),-1,BankHols))</f>
        <v>#VALUE!</v>
      </c>
      <c r="K15" s="36">
        <f>IF(ISNUMBER(PayDate),J15,WORKDAY(HLOOKUP(PayDate,OtherDates,N15,FALSE)+1,-1,BankHols))</f>
        <v>45044</v>
      </c>
      <c r="L15" s="36">
        <v>45029</v>
      </c>
      <c r="N15" s="30">
        <v>2</v>
      </c>
      <c r="O15" s="37">
        <f>WORKDAY(EOMONTH(B15,0)+1,-1,BankHols)</f>
        <v>45044</v>
      </c>
      <c r="P15" s="37">
        <f t="shared" ref="P15:P26" si="3">WORKDAY(EOMONTH(B15,0)+1,-2,BankHols)</f>
        <v>45043</v>
      </c>
      <c r="Q15" s="37">
        <f t="shared" ref="Q15:U26" si="4">IF(_xlfn.XLOOKUP($O15-(WEEKDAY($O15,Q$27)-1),BankHols,BankHols,0)=0,$O15-(WEEKDAY($O15,Q$27)-1),$O15-(WEEKDAY($O15,Q$27)-1)-7)</f>
        <v>45044</v>
      </c>
      <c r="R15" s="37">
        <f>IF(_xlfn.XLOOKUP($O15-(WEEKDAY($O15,R$27)-1),BankHols,BankHols,0)=0,$O15-(WEEKDAY($O15,R$27)-1),$O15-(WEEKDAY($O15,R$27)-1)-7)</f>
        <v>45043</v>
      </c>
      <c r="S15" s="37">
        <f>IF(_xlfn.XLOOKUP($O15-(WEEKDAY($O15,S$27)-1),BankHols,BankHols,0)=0,$O15-(WEEKDAY($O15,S$27)-1),$O15-(WEEKDAY($O15,S$27)-1)-7)</f>
        <v>45042</v>
      </c>
      <c r="T15" s="37">
        <f t="shared" si="4"/>
        <v>45041</v>
      </c>
      <c r="U15" s="37">
        <f>IF(_xlfn.XLOOKUP($O15-(WEEKDAY($O15,U$27)-1),BankHols,BankHols,0)=0,$O15-(WEEKDAY($O15,U$27)-1),$O15-(WEEKDAY($O15,U$27)-1)-7)</f>
        <v>45040</v>
      </c>
      <c r="W15" s="37"/>
      <c r="X15" s="38" t="s">
        <v>31</v>
      </c>
      <c r="Y15" s="39" t="s">
        <v>32</v>
      </c>
      <c r="AB15">
        <v>8</v>
      </c>
    </row>
    <row r="16" spans="1:32" ht="18">
      <c r="A16" s="40">
        <f>A15+1</f>
        <v>5</v>
      </c>
      <c r="B16" s="33">
        <f t="shared" si="0"/>
        <v>45047</v>
      </c>
      <c r="C16" s="34">
        <f t="shared" si="1"/>
        <v>2023</v>
      </c>
      <c r="D16" s="34">
        <v>2</v>
      </c>
      <c r="E16" s="35">
        <v>45051</v>
      </c>
      <c r="F16" s="36">
        <v>45055</v>
      </c>
      <c r="G16" s="36">
        <v>45057</v>
      </c>
      <c r="H16" s="36">
        <v>45058</v>
      </c>
      <c r="I16" s="36">
        <f>+H16+3</f>
        <v>45061</v>
      </c>
      <c r="J16" s="36" t="e">
        <f t="shared" si="2"/>
        <v>#VALUE!</v>
      </c>
      <c r="K16" s="36">
        <f t="shared" ref="K16:K22" si="5">IF(ISNUMBER(PayDate),J16,WORKDAY(HLOOKUP(PayDate,OtherDates,N16,FALSE)+1,-1,BankHols))</f>
        <v>45077</v>
      </c>
      <c r="L16" s="36">
        <v>45061</v>
      </c>
      <c r="N16" s="30">
        <v>3</v>
      </c>
      <c r="O16" s="37">
        <f t="shared" ref="O16:O26" si="6">WORKDAY(EOMONTH(B16,0)+1,-1,BankHols)</f>
        <v>45077</v>
      </c>
      <c r="P16" s="37">
        <f t="shared" si="3"/>
        <v>45076</v>
      </c>
      <c r="Q16" s="37">
        <f t="shared" si="4"/>
        <v>45072</v>
      </c>
      <c r="R16" s="37">
        <f t="shared" si="4"/>
        <v>45071</v>
      </c>
      <c r="S16" s="37">
        <f>IF(_xlfn.XLOOKUP($O16-(WEEKDAY($O16,S$27)-1),BankHols,BankHols,0)=0,$O16-(WEEKDAY($O16,S$27)-1),$O16-(WEEKDAY($O16,S$27)-1)-7)</f>
        <v>45077</v>
      </c>
      <c r="T16" s="37">
        <f t="shared" si="4"/>
        <v>45076</v>
      </c>
      <c r="U16" s="37">
        <f t="shared" si="4"/>
        <v>45068</v>
      </c>
      <c r="W16" s="37"/>
      <c r="X16" s="41">
        <v>45023</v>
      </c>
      <c r="Y16" s="42" t="s">
        <v>33</v>
      </c>
      <c r="AB16">
        <v>9</v>
      </c>
    </row>
    <row r="17" spans="1:28" ht="18">
      <c r="A17" s="40">
        <f t="shared" ref="A17:A26" si="7">A16+1</f>
        <v>6</v>
      </c>
      <c r="B17" s="33">
        <f t="shared" si="0"/>
        <v>45078</v>
      </c>
      <c r="C17" s="34">
        <f t="shared" si="1"/>
        <v>2023</v>
      </c>
      <c r="D17" s="34">
        <v>3</v>
      </c>
      <c r="E17" s="35">
        <v>45082</v>
      </c>
      <c r="F17" s="36">
        <v>45083</v>
      </c>
      <c r="G17" s="36">
        <v>45085</v>
      </c>
      <c r="H17" s="36">
        <v>45086</v>
      </c>
      <c r="I17" s="36">
        <f>+H17+3</f>
        <v>45089</v>
      </c>
      <c r="J17" s="36" t="e">
        <f t="shared" si="2"/>
        <v>#VALUE!</v>
      </c>
      <c r="K17" s="36">
        <f t="shared" si="5"/>
        <v>45107</v>
      </c>
      <c r="L17" s="36">
        <v>45089</v>
      </c>
      <c r="N17" s="30">
        <v>4</v>
      </c>
      <c r="O17" s="37">
        <f t="shared" si="6"/>
        <v>45107</v>
      </c>
      <c r="P17" s="37">
        <f t="shared" si="3"/>
        <v>45106</v>
      </c>
      <c r="Q17" s="37">
        <f t="shared" si="4"/>
        <v>45107</v>
      </c>
      <c r="R17" s="37">
        <f t="shared" si="4"/>
        <v>45106</v>
      </c>
      <c r="S17" s="37">
        <f t="shared" si="4"/>
        <v>45105</v>
      </c>
      <c r="T17" s="37">
        <f t="shared" si="4"/>
        <v>45104</v>
      </c>
      <c r="U17" s="37">
        <f t="shared" si="4"/>
        <v>45103</v>
      </c>
      <c r="W17" s="37"/>
      <c r="X17" s="43">
        <v>45026</v>
      </c>
      <c r="Y17" s="44" t="s">
        <v>34</v>
      </c>
      <c r="AB17">
        <v>10</v>
      </c>
    </row>
    <row r="18" spans="1:28" ht="18">
      <c r="A18" s="40">
        <f t="shared" si="7"/>
        <v>7</v>
      </c>
      <c r="B18" s="33">
        <f t="shared" si="0"/>
        <v>45108</v>
      </c>
      <c r="C18" s="34">
        <f t="shared" si="1"/>
        <v>2023</v>
      </c>
      <c r="D18" s="34">
        <v>4</v>
      </c>
      <c r="E18" s="35">
        <v>45112</v>
      </c>
      <c r="F18" s="36">
        <v>45113</v>
      </c>
      <c r="G18" s="36">
        <v>45117</v>
      </c>
      <c r="H18" s="36">
        <v>45118</v>
      </c>
      <c r="I18" s="36">
        <f t="shared" ref="I18:I24" si="8">+H18+1</f>
        <v>45119</v>
      </c>
      <c r="J18" s="36" t="e">
        <f t="shared" si="2"/>
        <v>#VALUE!</v>
      </c>
      <c r="K18" s="36">
        <f t="shared" si="5"/>
        <v>45138</v>
      </c>
      <c r="L18" s="36">
        <v>45119</v>
      </c>
      <c r="N18" s="30">
        <v>5</v>
      </c>
      <c r="O18" s="37">
        <f t="shared" si="6"/>
        <v>45138</v>
      </c>
      <c r="P18" s="37">
        <f t="shared" si="3"/>
        <v>45135</v>
      </c>
      <c r="Q18" s="37">
        <f t="shared" si="4"/>
        <v>45135</v>
      </c>
      <c r="R18" s="37">
        <f t="shared" si="4"/>
        <v>45134</v>
      </c>
      <c r="S18" s="37">
        <f t="shared" si="4"/>
        <v>45133</v>
      </c>
      <c r="T18" s="37">
        <f t="shared" si="4"/>
        <v>45132</v>
      </c>
      <c r="U18" s="37">
        <f t="shared" si="4"/>
        <v>45138</v>
      </c>
      <c r="W18" s="37"/>
      <c r="X18" s="43">
        <v>45047</v>
      </c>
      <c r="Y18" s="44" t="s">
        <v>35</v>
      </c>
      <c r="AB18">
        <v>11</v>
      </c>
    </row>
    <row r="19" spans="1:28" ht="18">
      <c r="A19" s="40">
        <f t="shared" si="7"/>
        <v>8</v>
      </c>
      <c r="B19" s="33">
        <f t="shared" si="0"/>
        <v>45139</v>
      </c>
      <c r="C19" s="34">
        <f t="shared" si="1"/>
        <v>2023</v>
      </c>
      <c r="D19" s="34">
        <v>5</v>
      </c>
      <c r="E19" s="35">
        <v>45142</v>
      </c>
      <c r="F19" s="36">
        <v>45145</v>
      </c>
      <c r="G19" s="36">
        <v>45147</v>
      </c>
      <c r="H19" s="36">
        <v>45148</v>
      </c>
      <c r="I19" s="36">
        <f t="shared" si="8"/>
        <v>45149</v>
      </c>
      <c r="J19" s="36" t="e">
        <f t="shared" si="2"/>
        <v>#VALUE!</v>
      </c>
      <c r="K19" s="36">
        <f t="shared" si="5"/>
        <v>45169</v>
      </c>
      <c r="L19" s="36">
        <v>45149</v>
      </c>
      <c r="N19" s="30">
        <v>6</v>
      </c>
      <c r="O19" s="37">
        <f t="shared" si="6"/>
        <v>45169</v>
      </c>
      <c r="P19" s="37">
        <f t="shared" si="3"/>
        <v>45168</v>
      </c>
      <c r="Q19" s="37">
        <f t="shared" si="4"/>
        <v>45163</v>
      </c>
      <c r="R19" s="37">
        <f t="shared" si="4"/>
        <v>45169</v>
      </c>
      <c r="S19" s="37">
        <f t="shared" si="4"/>
        <v>45168</v>
      </c>
      <c r="T19" s="37">
        <f t="shared" si="4"/>
        <v>45167</v>
      </c>
      <c r="U19" s="37">
        <f t="shared" si="4"/>
        <v>45159</v>
      </c>
      <c r="W19" s="37"/>
      <c r="X19" s="43">
        <v>45054</v>
      </c>
      <c r="Y19" s="45" t="s">
        <v>36</v>
      </c>
      <c r="AB19">
        <v>12</v>
      </c>
    </row>
    <row r="20" spans="1:28" ht="18">
      <c r="A20" s="40">
        <f t="shared" si="7"/>
        <v>9</v>
      </c>
      <c r="B20" s="33">
        <f t="shared" si="0"/>
        <v>45170</v>
      </c>
      <c r="C20" s="34">
        <f t="shared" si="1"/>
        <v>2023</v>
      </c>
      <c r="D20" s="34">
        <v>6</v>
      </c>
      <c r="E20" s="35">
        <v>45174</v>
      </c>
      <c r="F20" s="36">
        <v>45175</v>
      </c>
      <c r="G20" s="36">
        <v>45177</v>
      </c>
      <c r="H20" s="36">
        <v>45180</v>
      </c>
      <c r="I20" s="36">
        <f t="shared" si="8"/>
        <v>45181</v>
      </c>
      <c r="J20" s="36" t="e">
        <f t="shared" si="2"/>
        <v>#VALUE!</v>
      </c>
      <c r="K20" s="36">
        <f t="shared" si="5"/>
        <v>45198</v>
      </c>
      <c r="L20" s="36">
        <v>45181</v>
      </c>
      <c r="N20" s="30">
        <v>7</v>
      </c>
      <c r="O20" s="37">
        <f t="shared" si="6"/>
        <v>45198</v>
      </c>
      <c r="P20" s="37">
        <f t="shared" si="3"/>
        <v>45197</v>
      </c>
      <c r="Q20" s="37">
        <f t="shared" si="4"/>
        <v>45198</v>
      </c>
      <c r="R20" s="37">
        <f t="shared" si="4"/>
        <v>45197</v>
      </c>
      <c r="S20" s="37">
        <f t="shared" si="4"/>
        <v>45196</v>
      </c>
      <c r="T20" s="37">
        <f t="shared" si="4"/>
        <v>45195</v>
      </c>
      <c r="U20" s="37">
        <f t="shared" si="4"/>
        <v>45194</v>
      </c>
      <c r="W20" s="37"/>
      <c r="X20" s="43">
        <v>45075</v>
      </c>
      <c r="Y20" s="44" t="s">
        <v>37</v>
      </c>
      <c r="AB20">
        <v>13</v>
      </c>
    </row>
    <row r="21" spans="1:28" ht="18">
      <c r="A21" s="40">
        <f t="shared" si="7"/>
        <v>10</v>
      </c>
      <c r="B21" s="33">
        <f t="shared" si="0"/>
        <v>45200</v>
      </c>
      <c r="C21" s="34">
        <f t="shared" si="1"/>
        <v>2023</v>
      </c>
      <c r="D21" s="34">
        <v>7</v>
      </c>
      <c r="E21" s="35">
        <v>45204</v>
      </c>
      <c r="F21" s="36">
        <v>45205</v>
      </c>
      <c r="G21" s="36">
        <v>45209</v>
      </c>
      <c r="H21" s="36">
        <v>45208</v>
      </c>
      <c r="I21" s="36">
        <f t="shared" si="8"/>
        <v>45209</v>
      </c>
      <c r="J21" s="36" t="e">
        <f t="shared" si="2"/>
        <v>#VALUE!</v>
      </c>
      <c r="K21" s="36">
        <f t="shared" si="5"/>
        <v>45230</v>
      </c>
      <c r="L21" s="36">
        <v>45209</v>
      </c>
      <c r="N21" s="30">
        <v>8</v>
      </c>
      <c r="O21" s="37">
        <f t="shared" si="6"/>
        <v>45230</v>
      </c>
      <c r="P21" s="37">
        <f t="shared" si="3"/>
        <v>45229</v>
      </c>
      <c r="Q21" s="37">
        <f t="shared" si="4"/>
        <v>45226</v>
      </c>
      <c r="R21" s="37">
        <f t="shared" si="4"/>
        <v>45225</v>
      </c>
      <c r="S21" s="37">
        <f t="shared" si="4"/>
        <v>45224</v>
      </c>
      <c r="T21" s="37">
        <f t="shared" si="4"/>
        <v>45230</v>
      </c>
      <c r="U21" s="37">
        <f t="shared" si="4"/>
        <v>45229</v>
      </c>
      <c r="W21" s="37"/>
      <c r="X21" s="43">
        <v>45166</v>
      </c>
      <c r="Y21" s="44" t="s">
        <v>38</v>
      </c>
      <c r="AB21">
        <v>14</v>
      </c>
    </row>
    <row r="22" spans="1:28" ht="18">
      <c r="A22" s="40">
        <f t="shared" si="7"/>
        <v>11</v>
      </c>
      <c r="B22" s="33">
        <f t="shared" si="0"/>
        <v>45231</v>
      </c>
      <c r="C22" s="34">
        <f t="shared" si="1"/>
        <v>2023</v>
      </c>
      <c r="D22" s="34">
        <v>8</v>
      </c>
      <c r="E22" s="35">
        <v>45233</v>
      </c>
      <c r="F22" s="36">
        <v>45236</v>
      </c>
      <c r="G22" s="36">
        <v>45238</v>
      </c>
      <c r="H22" s="36">
        <v>45239</v>
      </c>
      <c r="I22" s="36">
        <f t="shared" si="8"/>
        <v>45240</v>
      </c>
      <c r="J22" s="36" t="e">
        <f t="shared" si="2"/>
        <v>#VALUE!</v>
      </c>
      <c r="K22" s="36">
        <f t="shared" si="5"/>
        <v>45260</v>
      </c>
      <c r="L22" s="36">
        <v>45240</v>
      </c>
      <c r="N22" s="30">
        <v>9</v>
      </c>
      <c r="O22" s="37">
        <f t="shared" si="6"/>
        <v>45260</v>
      </c>
      <c r="P22" s="37">
        <f t="shared" si="3"/>
        <v>45259</v>
      </c>
      <c r="Q22" s="37">
        <f t="shared" si="4"/>
        <v>45254</v>
      </c>
      <c r="R22" s="37">
        <f t="shared" si="4"/>
        <v>45260</v>
      </c>
      <c r="S22" s="37">
        <f t="shared" si="4"/>
        <v>45259</v>
      </c>
      <c r="T22" s="37">
        <f t="shared" si="4"/>
        <v>45258</v>
      </c>
      <c r="U22" s="37">
        <f t="shared" si="4"/>
        <v>45257</v>
      </c>
      <c r="W22" s="37"/>
      <c r="X22" s="43">
        <v>45285</v>
      </c>
      <c r="Y22" s="44" t="s">
        <v>39</v>
      </c>
      <c r="AB22">
        <v>15</v>
      </c>
    </row>
    <row r="23" spans="1:28" ht="18">
      <c r="A23" s="40">
        <f t="shared" si="7"/>
        <v>12</v>
      </c>
      <c r="B23" s="33">
        <f t="shared" si="0"/>
        <v>45261</v>
      </c>
      <c r="C23" s="34">
        <f t="shared" si="1"/>
        <v>2023</v>
      </c>
      <c r="D23" s="34">
        <v>9</v>
      </c>
      <c r="E23" s="69">
        <v>45265</v>
      </c>
      <c r="F23" s="36">
        <v>45266</v>
      </c>
      <c r="G23" s="46">
        <v>45268</v>
      </c>
      <c r="H23" s="46">
        <v>45271</v>
      </c>
      <c r="I23" s="36">
        <f t="shared" si="8"/>
        <v>45272</v>
      </c>
      <c r="J23" s="36" t="e">
        <f>IF(DATE(YEAR(B23),MONTH(B23),PayDate)&gt;O23,O23,WORKDAY(DATE(YEAR(B23),MONTH(B23),PayDate +1),-1,BankHols))</f>
        <v>#VALUE!</v>
      </c>
      <c r="K23" s="36">
        <f>IF(ISNUMBER(PayDate),J23,WORKDAY(HLOOKUP(PayDate,OtherDates,N23,FALSE)+1,-1,BankHols))</f>
        <v>45289</v>
      </c>
      <c r="L23" s="36">
        <v>45272</v>
      </c>
      <c r="N23" s="30">
        <v>10</v>
      </c>
      <c r="O23" s="37">
        <f t="shared" si="6"/>
        <v>45289</v>
      </c>
      <c r="P23" s="37">
        <f t="shared" si="3"/>
        <v>45288</v>
      </c>
      <c r="Q23" s="37">
        <f t="shared" si="4"/>
        <v>45289</v>
      </c>
      <c r="R23" s="37">
        <f t="shared" si="4"/>
        <v>45288</v>
      </c>
      <c r="S23" s="37">
        <f t="shared" si="4"/>
        <v>45287</v>
      </c>
      <c r="T23" s="37">
        <f t="shared" si="4"/>
        <v>45279</v>
      </c>
      <c r="U23" s="37">
        <f t="shared" si="4"/>
        <v>45278</v>
      </c>
      <c r="W23" s="37"/>
      <c r="X23" s="43">
        <v>45286</v>
      </c>
      <c r="Y23" s="44" t="s">
        <v>40</v>
      </c>
      <c r="AB23">
        <v>16</v>
      </c>
    </row>
    <row r="24" spans="1:28" ht="18">
      <c r="A24" s="40">
        <f t="shared" si="7"/>
        <v>13</v>
      </c>
      <c r="B24" s="33">
        <f t="shared" si="0"/>
        <v>45292</v>
      </c>
      <c r="C24" s="34">
        <f t="shared" si="1"/>
        <v>2024</v>
      </c>
      <c r="D24" s="47">
        <v>10</v>
      </c>
      <c r="E24" s="36">
        <v>45295</v>
      </c>
      <c r="F24" s="35">
        <v>45296</v>
      </c>
      <c r="G24" s="46">
        <v>45300</v>
      </c>
      <c r="H24" s="46">
        <v>45301</v>
      </c>
      <c r="I24" s="36">
        <f t="shared" si="8"/>
        <v>45302</v>
      </c>
      <c r="J24" s="48" t="e">
        <f t="shared" si="2"/>
        <v>#VALUE!</v>
      </c>
      <c r="K24" s="49">
        <f>IF(ISNUMBER(PayDate),J24,WORKDAY(HLOOKUP(PayDate,OtherDates,N24,FALSE)+1,-1,BankHols))</f>
        <v>45322</v>
      </c>
      <c r="L24" s="50">
        <v>45302</v>
      </c>
      <c r="N24" s="30">
        <v>11</v>
      </c>
      <c r="O24" s="37">
        <f t="shared" si="6"/>
        <v>45322</v>
      </c>
      <c r="P24" s="37">
        <f t="shared" si="3"/>
        <v>45321</v>
      </c>
      <c r="Q24" s="37">
        <f t="shared" si="4"/>
        <v>45317</v>
      </c>
      <c r="R24" s="37">
        <f t="shared" si="4"/>
        <v>45316</v>
      </c>
      <c r="S24" s="37">
        <f t="shared" si="4"/>
        <v>45322</v>
      </c>
      <c r="T24" s="37">
        <f t="shared" si="4"/>
        <v>45321</v>
      </c>
      <c r="U24" s="37">
        <f t="shared" si="4"/>
        <v>45320</v>
      </c>
      <c r="W24" s="37"/>
      <c r="X24" s="43">
        <v>45292</v>
      </c>
      <c r="Y24" s="51" t="s">
        <v>41</v>
      </c>
      <c r="AB24">
        <v>17</v>
      </c>
    </row>
    <row r="25" spans="1:28" ht="18">
      <c r="A25" s="40">
        <f t="shared" si="7"/>
        <v>14</v>
      </c>
      <c r="B25" s="33">
        <f t="shared" si="0"/>
        <v>45323</v>
      </c>
      <c r="C25" s="34">
        <f t="shared" si="1"/>
        <v>2024</v>
      </c>
      <c r="D25" s="47">
        <v>11</v>
      </c>
      <c r="E25" s="36">
        <v>45327</v>
      </c>
      <c r="F25" s="35">
        <v>45328</v>
      </c>
      <c r="G25" s="52">
        <v>45330</v>
      </c>
      <c r="H25" s="46">
        <v>45331</v>
      </c>
      <c r="I25" s="36">
        <f>+H25+3</f>
        <v>45334</v>
      </c>
      <c r="J25" s="53" t="e">
        <f t="shared" si="2"/>
        <v>#VALUE!</v>
      </c>
      <c r="K25" s="36">
        <f>IF(ISNUMBER(PayDate),J25,WORKDAY(HLOOKUP(PayDate,OtherDates,N25,FALSE)+1,-1,BankHols))</f>
        <v>45351</v>
      </c>
      <c r="L25" s="35">
        <v>45334</v>
      </c>
      <c r="N25" s="30">
        <v>12</v>
      </c>
      <c r="O25" s="37">
        <f t="shared" si="6"/>
        <v>45351</v>
      </c>
      <c r="P25" s="37">
        <f t="shared" si="3"/>
        <v>45350</v>
      </c>
      <c r="Q25" s="37">
        <f t="shared" si="4"/>
        <v>45345</v>
      </c>
      <c r="R25" s="37">
        <f t="shared" si="4"/>
        <v>45351</v>
      </c>
      <c r="S25" s="37">
        <f t="shared" si="4"/>
        <v>45350</v>
      </c>
      <c r="T25" s="37">
        <f t="shared" si="4"/>
        <v>45349</v>
      </c>
      <c r="U25" s="37">
        <f t="shared" si="4"/>
        <v>45348</v>
      </c>
      <c r="W25" s="37"/>
      <c r="X25" s="54">
        <v>45380</v>
      </c>
      <c r="Y25" s="55" t="s">
        <v>33</v>
      </c>
      <c r="AB25">
        <v>18</v>
      </c>
    </row>
    <row r="26" spans="1:28" ht="18">
      <c r="A26" s="40">
        <f t="shared" si="7"/>
        <v>15</v>
      </c>
      <c r="B26" s="33">
        <f t="shared" si="0"/>
        <v>45352</v>
      </c>
      <c r="C26" s="34">
        <f t="shared" si="1"/>
        <v>2024</v>
      </c>
      <c r="D26" s="47">
        <v>12</v>
      </c>
      <c r="E26" s="36">
        <v>45355</v>
      </c>
      <c r="F26" s="35">
        <v>45356</v>
      </c>
      <c r="G26" s="36">
        <v>45358</v>
      </c>
      <c r="H26" s="35">
        <v>45359</v>
      </c>
      <c r="I26" s="35">
        <f>+H26+3</f>
        <v>45362</v>
      </c>
      <c r="J26" s="56" t="e">
        <f t="shared" si="2"/>
        <v>#VALUE!</v>
      </c>
      <c r="K26" s="57">
        <f>IF(ISNUMBER(PayDate),J26,WORKDAY(HLOOKUP(PayDate,OtherDates,N26,FALSE)+1,-1,BankHols))</f>
        <v>45379</v>
      </c>
      <c r="L26" s="58">
        <v>45362</v>
      </c>
      <c r="N26" s="30">
        <v>13</v>
      </c>
      <c r="O26" s="37">
        <f t="shared" si="6"/>
        <v>45379</v>
      </c>
      <c r="P26" s="37">
        <f t="shared" si="3"/>
        <v>45378</v>
      </c>
      <c r="Q26" s="37">
        <f t="shared" si="4"/>
        <v>45373</v>
      </c>
      <c r="R26" s="37">
        <f t="shared" si="4"/>
        <v>45379</v>
      </c>
      <c r="S26" s="37">
        <f t="shared" si="4"/>
        <v>45378</v>
      </c>
      <c r="T26" s="37">
        <f t="shared" si="4"/>
        <v>45377</v>
      </c>
      <c r="U26" s="37">
        <f t="shared" si="4"/>
        <v>45376</v>
      </c>
      <c r="W26" s="37"/>
      <c r="AB26">
        <v>19</v>
      </c>
    </row>
    <row r="27" spans="1:28" ht="17.399999999999999">
      <c r="B27" s="59"/>
      <c r="C27" s="59"/>
      <c r="D27" s="60"/>
      <c r="E27" s="61"/>
      <c r="F27" s="61"/>
      <c r="G27" s="61"/>
      <c r="H27" s="61"/>
      <c r="I27" s="61"/>
      <c r="J27" s="61"/>
      <c r="K27" s="61"/>
      <c r="L27" s="61"/>
      <c r="N27" s="62"/>
      <c r="Q27" s="10">
        <f t="shared" ref="Q27:S27" si="9">R27+1</f>
        <v>15</v>
      </c>
      <c r="R27" s="10">
        <f t="shared" si="9"/>
        <v>14</v>
      </c>
      <c r="S27" s="10">
        <f t="shared" si="9"/>
        <v>13</v>
      </c>
      <c r="T27" s="10">
        <f>U27+1</f>
        <v>12</v>
      </c>
      <c r="U27" s="10">
        <v>11</v>
      </c>
      <c r="AB27">
        <v>20</v>
      </c>
    </row>
    <row r="28" spans="1:28" ht="17.399999999999999">
      <c r="B28" s="63"/>
      <c r="C28" s="63"/>
      <c r="E28" s="64"/>
      <c r="F28" s="64"/>
      <c r="G28" s="64"/>
      <c r="AB28">
        <v>21</v>
      </c>
    </row>
    <row r="29" spans="1:28">
      <c r="AB29">
        <v>22</v>
      </c>
    </row>
    <row r="30" spans="1:28" ht="70.95" customHeight="1">
      <c r="B30" s="70" t="s">
        <v>42</v>
      </c>
      <c r="C30" s="71" t="s">
        <v>45</v>
      </c>
      <c r="D30" s="71"/>
      <c r="E30" s="71"/>
      <c r="F30" s="71"/>
      <c r="G30" s="71"/>
      <c r="H30" s="71"/>
      <c r="I30" s="71"/>
      <c r="J30" s="65"/>
      <c r="K30" s="61"/>
      <c r="L30" s="61"/>
      <c r="AB30">
        <v>23</v>
      </c>
    </row>
    <row r="31" spans="1:28" ht="46.5" customHeight="1">
      <c r="B31" s="70"/>
      <c r="C31" s="71" t="s">
        <v>46</v>
      </c>
      <c r="D31" s="71"/>
      <c r="E31" s="71"/>
      <c r="F31" s="71"/>
      <c r="G31" s="71"/>
      <c r="H31" s="71"/>
      <c r="I31" s="71"/>
      <c r="J31" s="61"/>
      <c r="K31" s="61"/>
      <c r="L31" s="61"/>
      <c r="AB31">
        <v>24</v>
      </c>
    </row>
    <row r="32" spans="1:28" ht="123.45" customHeight="1">
      <c r="B32" s="70"/>
      <c r="C32" s="71" t="s">
        <v>47</v>
      </c>
      <c r="D32" s="71"/>
      <c r="E32" s="71"/>
      <c r="F32" s="71"/>
      <c r="G32" s="71"/>
      <c r="H32" s="71"/>
      <c r="I32" s="71"/>
      <c r="J32" s="65"/>
      <c r="K32" s="77"/>
      <c r="L32" s="77"/>
      <c r="AB32">
        <v>25</v>
      </c>
    </row>
    <row r="33" spans="2:28" ht="30.75" customHeight="1">
      <c r="B33" s="70"/>
      <c r="C33" s="71" t="s">
        <v>43</v>
      </c>
      <c r="D33" s="71"/>
      <c r="E33" s="71"/>
      <c r="F33" s="71"/>
      <c r="G33" s="71"/>
      <c r="H33" s="71"/>
      <c r="I33" s="71"/>
      <c r="K33" s="66"/>
      <c r="L33" s="67"/>
      <c r="AB33">
        <v>26</v>
      </c>
    </row>
    <row r="34" spans="2:28">
      <c r="AB34" s="10">
        <v>27</v>
      </c>
    </row>
    <row r="35" spans="2:28">
      <c r="AB35" s="10">
        <v>28</v>
      </c>
    </row>
    <row r="36" spans="2:28">
      <c r="AB36" s="10">
        <v>29</v>
      </c>
    </row>
    <row r="37" spans="2:28">
      <c r="AB37" s="10">
        <v>30</v>
      </c>
    </row>
    <row r="38" spans="2:28">
      <c r="AB38">
        <v>31</v>
      </c>
    </row>
    <row r="39" spans="2:28">
      <c r="AB39" t="s">
        <v>5</v>
      </c>
    </row>
    <row r="40" spans="2:28">
      <c r="AB40" t="s">
        <v>24</v>
      </c>
    </row>
    <row r="41" spans="2:28">
      <c r="AB41" s="68" t="s">
        <v>25</v>
      </c>
    </row>
    <row r="42" spans="2:28">
      <c r="AB42" s="68" t="s">
        <v>26</v>
      </c>
    </row>
    <row r="43" spans="2:28">
      <c r="AB43" s="68" t="s">
        <v>27</v>
      </c>
    </row>
    <row r="44" spans="2:28">
      <c r="AB44" s="68" t="s">
        <v>28</v>
      </c>
    </row>
    <row r="45" spans="2:28">
      <c r="AB45" s="68" t="s">
        <v>29</v>
      </c>
    </row>
  </sheetData>
  <sheetProtection algorithmName="SHA-512" hashValue="znDU/NSkdTC5ZEbquDJncWJcydDHJ97zw7tALxNXCL+i4rGOepJJ0N4MrpRY4G73r+RysttEqXp997dkz4IHLA==" saltValue="qNfjMyrKMioebtzgLLksfQ==" spinCount="100000" sheet="1" objects="1" scenarios="1"/>
  <mergeCells count="10">
    <mergeCell ref="X14:Y14"/>
    <mergeCell ref="K32:L32"/>
    <mergeCell ref="C30:I30"/>
    <mergeCell ref="C31:I31"/>
    <mergeCell ref="C32:I32"/>
    <mergeCell ref="B30:B33"/>
    <mergeCell ref="C33:I33"/>
    <mergeCell ref="F4:I4"/>
    <mergeCell ref="F5:I5"/>
    <mergeCell ref="G6:H6"/>
  </mergeCells>
  <conditionalFormatting sqref="E15:I26">
    <cfRule type="expression" dxfId="5" priority="2" stopIfTrue="1">
      <formula>IF(#REF!=0,FALSE,TRUE)</formula>
    </cfRule>
  </conditionalFormatting>
  <conditionalFormatting sqref="E27:L27">
    <cfRule type="expression" dxfId="4" priority="21" stopIfTrue="1">
      <formula>IF(#REF!=0,FALSE,TRUE)</formula>
    </cfRule>
  </conditionalFormatting>
  <conditionalFormatting sqref="J15:J26">
    <cfRule type="expression" dxfId="3" priority="13" stopIfTrue="1">
      <formula>IF(#REF!=0,FALSE,TRUE)</formula>
    </cfRule>
  </conditionalFormatting>
  <conditionalFormatting sqref="K15:L26">
    <cfRule type="expression" dxfId="2" priority="1" stopIfTrue="1">
      <formula>IF(#REF!=0,FALSE,TRUE)</formula>
    </cfRule>
  </conditionalFormatting>
  <conditionalFormatting sqref="K30:L30 J31:L31 K32:L32 K33">
    <cfRule type="expression" dxfId="1" priority="20" stopIfTrue="1">
      <formula>IF(#REF!=0,FALSE,TRUE)</formula>
    </cfRule>
  </conditionalFormatting>
  <conditionalFormatting sqref="M15:M26">
    <cfRule type="cellIs" dxfId="0" priority="17" operator="equal">
      <formula>3</formula>
    </cfRule>
  </conditionalFormatting>
  <dataValidations count="1">
    <dataValidation type="list" allowBlank="1" showInputMessage="1" showErrorMessage="1" sqref="H11" xr:uid="{943A7BCE-1C62-4EFE-A5AF-1FE36B993FC6}">
      <formula1>$AB$8:$AB$45</formula1>
    </dataValidation>
  </dataValidations>
  <pageMargins left="0.7" right="0.7" top="0.75" bottom="0.75" header="0.3" footer="0.3"/>
  <pageSetup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5" ma:contentTypeDescription="Create a new document." ma:contentTypeScope="" ma:versionID="a438a4d38b2234b3c15427020b15ae30">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90d60e4e181f54db6297b350df4fcb10"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Props1.xml><?xml version="1.0" encoding="utf-8"?>
<ds:datastoreItem xmlns:ds="http://schemas.openxmlformats.org/officeDocument/2006/customXml" ds:itemID="{6FCABA3D-80A9-4D24-96CA-90EF5C099A45}">
  <ds:schemaRefs>
    <ds:schemaRef ds:uri="http://schemas.microsoft.com/sharepoint/v3/contenttype/forms"/>
  </ds:schemaRefs>
</ds:datastoreItem>
</file>

<file path=customXml/itemProps2.xml><?xml version="1.0" encoding="utf-8"?>
<ds:datastoreItem xmlns:ds="http://schemas.openxmlformats.org/officeDocument/2006/customXml" ds:itemID="{ECA60023-66AB-4258-914B-88A7B45F49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842954-06CE-4BD1-BEED-BE21AA723836}">
  <ds:schemaRefs>
    <ds:schemaRef ds:uri="http://schemas.microsoft.com/office/2006/metadata/properties"/>
    <ds:schemaRef ds:uri="http://schemas.microsoft.com/office/infopath/2007/PartnerControls"/>
    <ds:schemaRef ds:uri="c152c26d-7c88-4d77-b362-3fc4178d095a"/>
    <ds:schemaRef ds:uri="7513a4df-a61f-49f3-ac44-6afcaa5d9545"/>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Sheet1</vt:lpstr>
      <vt:lpstr>BankHols</vt:lpstr>
      <vt:lpstr>DateList</vt:lpstr>
      <vt:lpstr>OtherDates</vt:lpstr>
      <vt:lpstr>PayDate</vt:lpstr>
      <vt:lpstr>Year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Ben Cunningham</dc:creator>
  <cp:keywords/>
  <dc:description/>
  <cp:lastModifiedBy>Agnes Plewa-Weir</cp:lastModifiedBy>
  <cp:revision/>
  <dcterms:created xsi:type="dcterms:W3CDTF">2022-01-21T16:17:22Z</dcterms:created>
  <dcterms:modified xsi:type="dcterms:W3CDTF">2023-08-04T07:41:18Z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