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codeName="ThisWorkbook" defaultThemeVersion="166925"/>
  <mc:AlternateContent xmlns:mc="http://schemas.openxmlformats.org/markup-compatibility/2006">
    <mc:Choice Requires="x15">
      <x15ac:absPath xmlns:x15ac="http://schemas.microsoft.com/office/spreadsheetml/2010/11/ac" url="C:\Users\agnes.plewaweir\Downloads\schedules\"/>
    </mc:Choice>
  </mc:AlternateContent>
  <xr:revisionPtr revIDLastSave="0" documentId="13_ncr:1_{3B450A34-8764-4A8C-92AD-98E22D6725CB}" xr6:coauthVersionLast="47" xr6:coauthVersionMax="47" xr10:uidLastSave="{00000000-0000-0000-0000-000000000000}"/>
  <bookViews>
    <workbookView xWindow="-108" yWindow="-108" windowWidth="23256" windowHeight="12456" xr2:uid="{0F8590F7-22D9-4C6E-8537-229B09871205}"/>
  </bookViews>
  <sheets>
    <sheet name="Sheet1" sheetId="1" r:id="rId1"/>
  </sheets>
  <definedNames>
    <definedName name="BankHols">Sheet1!$X$16:$X$26</definedName>
    <definedName name="DateList">Sheet1!$AB$4:$AB$44</definedName>
    <definedName name="OtherDates">Sheet1!$O$14:$U$26</definedName>
    <definedName name="PayDate">Sheet1!$H$11</definedName>
    <definedName name="Year">Sheet1!$G$6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7" i="1" l="1"/>
  <c r="S27" i="1" s="1"/>
  <c r="R27" i="1" l="1"/>
  <c r="Q27" i="1" l="1"/>
  <c r="F24" i="1" l="1"/>
  <c r="F21" i="1"/>
  <c r="F26" i="1"/>
  <c r="F25" i="1"/>
  <c r="F23" i="1"/>
  <c r="F22" i="1"/>
  <c r="F20" i="1"/>
  <c r="F19" i="1"/>
  <c r="F18" i="1"/>
  <c r="F17" i="1"/>
  <c r="F16" i="1"/>
  <c r="F15" i="1"/>
  <c r="B15" i="1"/>
  <c r="A16" i="1"/>
  <c r="A17" i="1" s="1"/>
  <c r="A18" i="1" s="1"/>
  <c r="A19" i="1" s="1"/>
  <c r="A20" i="1" s="1"/>
  <c r="A21" i="1" s="1"/>
  <c r="A22" i="1" s="1"/>
  <c r="A23" i="1" s="1"/>
  <c r="A24" i="1" s="1"/>
  <c r="A25" i="1" s="1"/>
  <c r="A26" i="1" s="1"/>
  <c r="B26" i="1" s="1"/>
  <c r="O15" i="1" l="1"/>
  <c r="P15" i="1"/>
  <c r="P26" i="1"/>
  <c r="O26" i="1"/>
  <c r="C26" i="1"/>
  <c r="B23" i="1"/>
  <c r="C15" i="1"/>
  <c r="B22" i="1"/>
  <c r="B21" i="1"/>
  <c r="B20" i="1"/>
  <c r="B19" i="1"/>
  <c r="B18" i="1"/>
  <c r="B25" i="1"/>
  <c r="B17" i="1"/>
  <c r="B24" i="1"/>
  <c r="B16" i="1"/>
  <c r="P24" i="1" l="1"/>
  <c r="O24" i="1"/>
  <c r="O19" i="1"/>
  <c r="P19" i="1"/>
  <c r="O21" i="1"/>
  <c r="P21" i="1"/>
  <c r="P16" i="1"/>
  <c r="O16" i="1"/>
  <c r="P22" i="1"/>
  <c r="O22" i="1"/>
  <c r="P17" i="1"/>
  <c r="O17" i="1"/>
  <c r="P23" i="1"/>
  <c r="O23" i="1"/>
  <c r="P25" i="1"/>
  <c r="O25" i="1"/>
  <c r="P18" i="1"/>
  <c r="O18" i="1"/>
  <c r="U26" i="1"/>
  <c r="T26" i="1"/>
  <c r="S26" i="1"/>
  <c r="R26" i="1"/>
  <c r="Q26" i="1"/>
  <c r="P20" i="1"/>
  <c r="O20" i="1"/>
  <c r="U15" i="1"/>
  <c r="S15" i="1"/>
  <c r="R15" i="1"/>
  <c r="T15" i="1"/>
  <c r="Q15" i="1"/>
  <c r="J15" i="1"/>
  <c r="C19" i="1"/>
  <c r="C20" i="1"/>
  <c r="C21" i="1"/>
  <c r="C22" i="1"/>
  <c r="C23" i="1"/>
  <c r="C24" i="1"/>
  <c r="C25" i="1"/>
  <c r="J26" i="1"/>
  <c r="C18" i="1"/>
  <c r="C16" i="1"/>
  <c r="C17" i="1"/>
  <c r="J23" i="1"/>
  <c r="T23" i="1" l="1"/>
  <c r="S23" i="1"/>
  <c r="R23" i="1"/>
  <c r="U23" i="1"/>
  <c r="Q23" i="1"/>
  <c r="T21" i="1"/>
  <c r="U21" i="1"/>
  <c r="S21" i="1"/>
  <c r="R21" i="1"/>
  <c r="Q21" i="1"/>
  <c r="U17" i="1"/>
  <c r="T17" i="1"/>
  <c r="S17" i="1"/>
  <c r="R17" i="1"/>
  <c r="Q17" i="1"/>
  <c r="T19" i="1"/>
  <c r="U19" i="1"/>
  <c r="S19" i="1"/>
  <c r="R19" i="1"/>
  <c r="Q19" i="1"/>
  <c r="T16" i="1"/>
  <c r="U16" i="1"/>
  <c r="S16" i="1"/>
  <c r="R16" i="1"/>
  <c r="Q16" i="1"/>
  <c r="T18" i="1"/>
  <c r="S18" i="1"/>
  <c r="U18" i="1"/>
  <c r="R18" i="1"/>
  <c r="Q18" i="1"/>
  <c r="U22" i="1"/>
  <c r="T22" i="1"/>
  <c r="S22" i="1"/>
  <c r="R22" i="1"/>
  <c r="Q22" i="1"/>
  <c r="T24" i="1"/>
  <c r="U24" i="1"/>
  <c r="S24" i="1"/>
  <c r="R24" i="1"/>
  <c r="Q24" i="1"/>
  <c r="U25" i="1"/>
  <c r="S25" i="1"/>
  <c r="T25" i="1"/>
  <c r="R25" i="1"/>
  <c r="Q25" i="1"/>
  <c r="S20" i="1"/>
  <c r="U20" i="1"/>
  <c r="T20" i="1"/>
  <c r="R20" i="1"/>
  <c r="Q20" i="1"/>
  <c r="K15" i="1"/>
  <c r="J22" i="1"/>
  <c r="J21" i="1"/>
  <c r="J19" i="1"/>
  <c r="J20" i="1"/>
  <c r="J24" i="1"/>
  <c r="K23" i="1"/>
  <c r="J17" i="1"/>
  <c r="J16" i="1"/>
  <c r="J18" i="1"/>
  <c r="K26" i="1"/>
  <c r="J25" i="1"/>
  <c r="K21" i="1" l="1"/>
  <c r="K18" i="1"/>
  <c r="K24" i="1"/>
  <c r="K16" i="1"/>
  <c r="K22" i="1"/>
  <c r="K17" i="1"/>
  <c r="K20" i="1"/>
  <c r="K25" i="1"/>
  <c r="K1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Ben Cunningham</author>
  </authors>
  <commentList>
    <comment ref="Q27" authorId="0" shapeId="0" xr:uid="{1DE174EB-D291-44B6-A13A-F9C71703544A}">
      <text>
        <r>
          <rPr>
            <sz val="9"/>
            <color indexed="81"/>
            <rFont val="Tahoma"/>
            <family val="2"/>
          </rPr>
          <t>Weekday Return Type parameter</t>
        </r>
      </text>
    </comment>
  </commentList>
</comments>
</file>

<file path=xl/sharedStrings.xml><?xml version="1.0" encoding="utf-8"?>
<sst xmlns="http://schemas.openxmlformats.org/spreadsheetml/2006/main" count="97" uniqueCount="50">
  <si>
    <t>Monthly Payroll Processing Schedule</t>
  </si>
  <si>
    <t>Download the schedule</t>
  </si>
  <si>
    <t>Select your pay date we have on file for you</t>
  </si>
  <si>
    <t>Follow the submission and sign off dates</t>
  </si>
  <si>
    <t>Select your pay date here from the drop-down list</t>
  </si>
  <si>
    <t xml:space="preserve">Last Working Day of the month </t>
  </si>
  <si>
    <t>Last Fri of month</t>
  </si>
  <si>
    <t>Last Thu of month</t>
  </si>
  <si>
    <t>Last Wed of month</t>
  </si>
  <si>
    <t>Last Tue of month</t>
  </si>
  <si>
    <t>Last Mon of month</t>
  </si>
  <si>
    <t>Month No.</t>
  </si>
  <si>
    <t>Month</t>
  </si>
  <si>
    <t>Year</t>
  </si>
  <si>
    <t>Period</t>
  </si>
  <si>
    <t>Supplier to Submit FPS by 5pm</t>
  </si>
  <si>
    <t>Supplier To Publish Payslips No Later Than 5pm</t>
  </si>
  <si>
    <t>Pay Day</t>
  </si>
  <si>
    <t>Row Nos</t>
  </si>
  <si>
    <t>LWD</t>
  </si>
  <si>
    <t>Penultimate LWD</t>
  </si>
  <si>
    <t>Last Working Friday</t>
  </si>
  <si>
    <t>Last Working Thursday</t>
  </si>
  <si>
    <t>Last Working Wednesday</t>
  </si>
  <si>
    <t>Last Working Tuesday</t>
  </si>
  <si>
    <t>Last Working Monday</t>
  </si>
  <si>
    <t>UK Bank Holidays</t>
  </si>
  <si>
    <t>Date</t>
  </si>
  <si>
    <t>Event</t>
  </si>
  <si>
    <t>Good Friday</t>
  </si>
  <si>
    <t>Easter Monday</t>
  </si>
  <si>
    <t>Early May Bank Holiday</t>
  </si>
  <si>
    <t>Coronation of King Charles III</t>
  </si>
  <si>
    <t>Spring Bank Holiday</t>
  </si>
  <si>
    <t>Summer Bank Holiday</t>
  </si>
  <si>
    <t>Christmas Day</t>
  </si>
  <si>
    <t>Boxing Day</t>
  </si>
  <si>
    <t>New Year's Day (Substitute Day)</t>
  </si>
  <si>
    <t>* Please Note</t>
  </si>
  <si>
    <t xml:space="preserve"> </t>
  </si>
  <si>
    <t>BACS Authorisation/Payroll Sign Off To Be Sent To Supplier
- No Later Than 5pm</t>
  </si>
  <si>
    <t xml:space="preserve">Supplier To Commence Processing The Payroll On Or Before 5pm  </t>
  </si>
  <si>
    <t xml:space="preserve">NIL EPS Payrolls </t>
  </si>
  <si>
    <t>P32 Returned
To The Customer by 5pm</t>
  </si>
  <si>
    <t>N/A</t>
  </si>
  <si>
    <t>Supplier to Submit EPS Files No Later Than 5pm</t>
  </si>
  <si>
    <t xml:space="preserve">The Customer must provide 15 working days notice prior to pay day if they wish to revert from a NIL EPS processing schedule and re-instate the Suppliers standard core processing schedule.
</t>
  </si>
  <si>
    <t xml:space="preserve">Payroll Sign off is not required for a NIL EPS Payroll.
</t>
  </si>
  <si>
    <t>Nil EPS payrolls will be processed on the dates above automatically by the Supplier. 
The Customer must provide 15 working days notice prior to pay day if the payroll is no longer classed as a NIl EPS.
For all NIL EPS payrolls the  Customer will not be required to utilise the submit button in Cloud.</t>
  </si>
  <si>
    <t>It will be the Customers responsibility to ensure the P32 report is checked each pay period and ensure the report is zero, any discrepancies will be brought to the Suppliers Payroll Managers attention within 72 hours of checking.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</si>
</sst>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d\ dd\ mmm\ yyyy"/>
    <numFmt numFmtId="165" formatCode="mmmm"/>
    <numFmt numFmtId="166" formatCode="d/m/yy;@"/>
  </numFmts>
  <fonts count="36">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7"/>
      <name val="Arial"/>
      <family val="2"/>
    </font>
    <font>
      <b/>
      <sz val="20"/>
      <name val="Arial"/>
      <family val="2"/>
    </font>
    <font>
      <b/>
      <sz val="16"/>
      <name val="Arial"/>
      <family val="2"/>
    </font>
    <font>
      <b/>
      <sz val="10"/>
      <name val="Arial"/>
      <family val="2"/>
    </font>
    <font>
      <sz val="10"/>
      <name val="Arial"/>
      <family val="2"/>
    </font>
    <font>
      <b/>
      <sz val="14"/>
      <name val="Calibri"/>
      <family val="2"/>
      <scheme val="minor"/>
    </font>
    <font>
      <b/>
      <sz val="11"/>
      <color theme="1"/>
      <name val="Calibri (Body)"/>
    </font>
    <font>
      <b/>
      <sz val="11"/>
      <color theme="0"/>
      <name val="Calibri (Body)"/>
    </font>
    <font>
      <b/>
      <sz val="14"/>
      <name val="Arial"/>
      <family val="2"/>
    </font>
    <font>
      <sz val="14"/>
      <name val="Arial"/>
      <family val="2"/>
    </font>
    <font>
      <sz val="14"/>
      <name val="Calibri"/>
      <family val="2"/>
      <scheme val="minor"/>
    </font>
    <font>
      <sz val="16"/>
      <name val="Arial"/>
      <family val="2"/>
    </font>
    <font>
      <sz val="11"/>
      <color theme="1"/>
      <name val="Calibri (Body)"/>
    </font>
    <font>
      <sz val="11.5"/>
      <name val="Arial"/>
      <family val="2"/>
    </font>
    <font>
      <sz val="11.5"/>
      <name val="Wingdings"/>
      <charset val="2"/>
    </font>
    <font>
      <sz val="11"/>
      <color rgb="FF000000"/>
      <name val="Calibri"/>
      <family val="2"/>
      <scheme val="minor"/>
    </font>
    <font>
      <sz val="11"/>
      <name val="Calibri"/>
      <family val="2"/>
      <scheme val="minor"/>
    </font>
    <font>
      <b/>
      <sz val="12"/>
      <color theme="1"/>
      <name val="Arial"/>
      <family val="2"/>
    </font>
    <font>
      <sz val="11"/>
      <color theme="8" tint="-0.499984740745262"/>
      <name val="Calibri"/>
      <family val="2"/>
      <scheme val="minor"/>
    </font>
    <font>
      <sz val="11"/>
      <color rgb="FF233976"/>
      <name val="Calibri"/>
      <family val="2"/>
      <scheme val="minor"/>
    </font>
    <font>
      <sz val="11"/>
      <color rgb="FF0B0C0C"/>
      <name val="Calibri"/>
      <family val="2"/>
    </font>
    <font>
      <b/>
      <sz val="11"/>
      <color theme="1"/>
      <name val="Calibri"/>
      <family val="2"/>
    </font>
    <font>
      <b/>
      <sz val="16"/>
      <color rgb="FF94C11F"/>
      <name val="Arial"/>
      <family val="2"/>
    </font>
    <font>
      <b/>
      <sz val="24"/>
      <color rgb="FF233976"/>
      <name val="Calibri"/>
      <family val="2"/>
    </font>
    <font>
      <b/>
      <sz val="24"/>
      <color theme="8" tint="-0.499984740745262"/>
      <name val="Calibri"/>
      <family val="2"/>
    </font>
    <font>
      <b/>
      <sz val="20"/>
      <color rgb="FF94C11F"/>
      <name val="Calibri"/>
      <family val="2"/>
    </font>
    <font>
      <b/>
      <sz val="14"/>
      <name val="Calibri"/>
      <family val="2"/>
    </font>
    <font>
      <b/>
      <sz val="12"/>
      <name val="Calibri"/>
      <family val="2"/>
    </font>
    <font>
      <b/>
      <sz val="10"/>
      <name val="Calibri"/>
      <family val="2"/>
    </font>
    <font>
      <b/>
      <sz val="14"/>
      <name val="Calibri"/>
      <family val="2"/>
      <charset val="1"/>
    </font>
    <font>
      <b/>
      <sz val="10"/>
      <name val="Calibri"/>
      <family val="2"/>
    </font>
    <font>
      <sz val="9"/>
      <color indexed="81"/>
      <name val="Tahoma"/>
      <family val="2"/>
    </font>
  </fonts>
  <fills count="7">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F2F2F2"/>
        <bgColor rgb="FF000000"/>
      </patternFill>
    </fill>
    <fill>
      <patternFill patternType="solid">
        <fgColor rgb="FF233976"/>
        <bgColor indexed="64"/>
      </patternFill>
    </fill>
    <fill>
      <patternFill patternType="solid">
        <fgColor rgb="FFD9D9D9"/>
        <bgColor indexed="64"/>
      </patternFill>
    </fill>
  </fills>
  <borders count="27">
    <border>
      <left/>
      <right/>
      <top/>
      <bottom/>
      <diagonal/>
    </border>
    <border>
      <left style="thin">
        <color rgb="FF002060"/>
      </left>
      <right/>
      <top style="thin">
        <color rgb="FF002060"/>
      </top>
      <bottom style="thick">
        <color theme="0"/>
      </bottom>
      <diagonal/>
    </border>
    <border>
      <left/>
      <right style="thin">
        <color rgb="FF002060"/>
      </right>
      <top style="thin">
        <color rgb="FF002060"/>
      </top>
      <bottom style="thick">
        <color theme="0"/>
      </bottom>
      <diagonal/>
    </border>
    <border>
      <left style="thin">
        <color rgb="FF002060"/>
      </left>
      <right style="thick">
        <color theme="0"/>
      </right>
      <top/>
      <bottom/>
      <diagonal/>
    </border>
    <border>
      <left style="thick">
        <color theme="0"/>
      </left>
      <right style="thin">
        <color rgb="FF002060"/>
      </right>
      <top/>
      <bottom/>
      <diagonal/>
    </border>
    <border>
      <left/>
      <right style="thin">
        <color rgb="FF94C11F"/>
      </right>
      <top/>
      <bottom/>
      <diagonal/>
    </border>
    <border>
      <left/>
      <right/>
      <top/>
      <bottom style="thin">
        <color rgb="FF94C11F"/>
      </bottom>
      <diagonal/>
    </border>
    <border>
      <left style="thin">
        <color rgb="FF94C11F"/>
      </left>
      <right style="thin">
        <color rgb="FF94C11F"/>
      </right>
      <top style="thin">
        <color rgb="FF94C11F"/>
      </top>
      <bottom style="thin">
        <color rgb="FF94C11F"/>
      </bottom>
      <diagonal/>
    </border>
    <border>
      <left style="thin">
        <color rgb="FF94C11F"/>
      </left>
      <right style="thin">
        <color rgb="FF94C11F"/>
      </right>
      <top/>
      <bottom style="thin">
        <color rgb="FF94C11F"/>
      </bottom>
      <diagonal/>
    </border>
    <border>
      <left style="thin">
        <color rgb="FF233976"/>
      </left>
      <right/>
      <top style="thin">
        <color rgb="FF233976"/>
      </top>
      <bottom style="thin">
        <color rgb="FF233976"/>
      </bottom>
      <diagonal/>
    </border>
    <border>
      <left/>
      <right/>
      <top/>
      <bottom style="thin">
        <color theme="0"/>
      </bottom>
      <diagonal/>
    </border>
    <border>
      <left style="thin">
        <color rgb="FF233976"/>
      </left>
      <right style="thin">
        <color rgb="FF233976"/>
      </right>
      <top/>
      <bottom style="thin">
        <color rgb="FF233976"/>
      </bottom>
      <diagonal/>
    </border>
    <border>
      <left/>
      <right style="thin">
        <color rgb="FF94C11F"/>
      </right>
      <top/>
      <bottom style="thin">
        <color rgb="FF94C11F"/>
      </bottom>
      <diagonal/>
    </border>
    <border>
      <left/>
      <right style="thin">
        <color rgb="FF94C11F"/>
      </right>
      <top style="thin">
        <color rgb="FF94C11F"/>
      </top>
      <bottom style="thin">
        <color rgb="FF94C11F"/>
      </bottom>
      <diagonal/>
    </border>
    <border>
      <left/>
      <right/>
      <top style="thin">
        <color rgb="FF94C11F"/>
      </top>
      <bottom style="thin">
        <color rgb="FF94C11F"/>
      </bottom>
      <diagonal/>
    </border>
    <border>
      <left style="thin">
        <color theme="0" tint="-4.9989318521683403E-2"/>
      </left>
      <right style="thin">
        <color theme="0" tint="-4.9989318521683403E-2"/>
      </right>
      <top style="thin">
        <color theme="0"/>
      </top>
      <bottom/>
      <diagonal/>
    </border>
    <border>
      <left/>
      <right style="thin">
        <color theme="0" tint="-4.9989318521683403E-2"/>
      </right>
      <top style="thin">
        <color theme="0"/>
      </top>
      <bottom/>
      <diagonal/>
    </border>
    <border>
      <left/>
      <right/>
      <top style="thin">
        <color theme="0"/>
      </top>
      <bottom/>
      <diagonal/>
    </border>
    <border>
      <left style="thin">
        <color theme="0" tint="-4.9989318521683403E-2"/>
      </left>
      <right style="thin">
        <color theme="0"/>
      </right>
      <top style="thin">
        <color theme="0"/>
      </top>
      <bottom/>
      <diagonal/>
    </border>
    <border>
      <left style="thin">
        <color theme="0" tint="-4.9989318521683403E-2"/>
      </left>
      <right/>
      <top style="thin">
        <color theme="0"/>
      </top>
      <bottom/>
      <diagonal/>
    </border>
    <border>
      <left style="thin">
        <color rgb="FF94C11F"/>
      </left>
      <right style="thin">
        <color rgb="FF94C11F"/>
      </right>
      <top/>
      <bottom/>
      <diagonal/>
    </border>
    <border>
      <left style="thin">
        <color rgb="FF233976"/>
      </left>
      <right/>
      <top/>
      <bottom/>
      <diagonal/>
    </border>
    <border>
      <left/>
      <right style="thin">
        <color rgb="FF94C11F"/>
      </right>
      <top style="thin">
        <color rgb="FF94C11F"/>
      </top>
      <bottom/>
      <diagonal/>
    </border>
    <border>
      <left style="thin">
        <color rgb="FF94C11F"/>
      </left>
      <right style="thin">
        <color rgb="FF94C11F"/>
      </right>
      <top style="thin">
        <color rgb="FF94C11F"/>
      </top>
      <bottom/>
      <diagonal/>
    </border>
    <border>
      <left style="thin">
        <color rgb="FF94C11F"/>
      </left>
      <right/>
      <top style="thin">
        <color rgb="FF94C11F"/>
      </top>
      <bottom style="thin">
        <color rgb="FF94C11F"/>
      </bottom>
      <diagonal/>
    </border>
    <border>
      <left style="medium">
        <color rgb="FF233976"/>
      </left>
      <right style="medium">
        <color rgb="FF233976"/>
      </right>
      <top style="medium">
        <color rgb="FF233976"/>
      </top>
      <bottom style="medium">
        <color rgb="FF233976"/>
      </bottom>
      <diagonal/>
    </border>
    <border>
      <left style="medium">
        <color rgb="FF233976"/>
      </left>
      <right/>
      <top style="medium">
        <color rgb="FF233976"/>
      </top>
      <bottom style="medium">
        <color rgb="FF233976"/>
      </bottom>
      <diagonal/>
    </border>
  </borders>
  <cellStyleXfs count="2">
    <xf numFmtId="0" fontId="0" fillId="0" borderId="0"/>
    <xf numFmtId="0" fontId="8" fillId="0" borderId="0"/>
  </cellStyleXfs>
  <cellXfs count="74">
    <xf numFmtId="0" fontId="0" fillId="0" borderId="0" xfId="0"/>
    <xf numFmtId="0" fontId="0" fillId="0" borderId="0" xfId="0" applyAlignment="1">
      <alignment horizontal="center"/>
    </xf>
    <xf numFmtId="0" fontId="4" fillId="0" borderId="0" xfId="0" applyFont="1" applyAlignment="1">
      <alignment horizontal="center"/>
    </xf>
    <xf numFmtId="0" fontId="5" fillId="0" borderId="0" xfId="0" applyFont="1" applyAlignment="1">
      <alignment horizontal="center" vertical="center"/>
    </xf>
    <xf numFmtId="0" fontId="6" fillId="0" borderId="0" xfId="0" applyFont="1" applyAlignment="1">
      <alignment horizontal="center"/>
    </xf>
    <xf numFmtId="0" fontId="8" fillId="0" borderId="0" xfId="0" applyFont="1" applyAlignment="1">
      <alignment horizontal="center" vertical="center" wrapText="1"/>
    </xf>
    <xf numFmtId="0" fontId="0" fillId="0" borderId="0" xfId="0" applyAlignment="1">
      <alignment wrapText="1"/>
    </xf>
    <xf numFmtId="0" fontId="0" fillId="0" borderId="0" xfId="0" applyAlignment="1">
      <alignment horizontal="center" vertical="center" wrapText="1"/>
    </xf>
    <xf numFmtId="0" fontId="8" fillId="0" borderId="0" xfId="0" applyFont="1"/>
    <xf numFmtId="166" fontId="13" fillId="0" borderId="0" xfId="0" applyNumberFormat="1" applyFont="1" applyAlignment="1">
      <alignment horizontal="center"/>
    </xf>
    <xf numFmtId="166" fontId="13" fillId="0" borderId="0" xfId="0" applyNumberFormat="1" applyFont="1" applyAlignment="1">
      <alignment vertical="center"/>
    </xf>
    <xf numFmtId="166" fontId="13" fillId="0" borderId="0" xfId="0" applyNumberFormat="1" applyFont="1" applyAlignment="1">
      <alignment wrapText="1"/>
    </xf>
    <xf numFmtId="0" fontId="7" fillId="0" borderId="0" xfId="0" applyFont="1" applyAlignment="1">
      <alignment horizontal="center" vertical="top" wrapText="1"/>
    </xf>
    <xf numFmtId="164" fontId="0" fillId="0" borderId="0" xfId="0" applyNumberFormat="1" applyAlignment="1">
      <alignment horizontal="center"/>
    </xf>
    <xf numFmtId="0" fontId="17" fillId="0" borderId="0" xfId="1" applyFont="1" applyAlignment="1">
      <alignment horizontal="left"/>
    </xf>
    <xf numFmtId="0" fontId="18" fillId="0" borderId="0" xfId="1" applyFont="1" applyAlignment="1">
      <alignment horizontal="center"/>
    </xf>
    <xf numFmtId="0" fontId="21" fillId="0" borderId="0" xfId="0" applyFont="1" applyAlignment="1">
      <alignment horizontal="left"/>
    </xf>
    <xf numFmtId="0" fontId="23" fillId="0" borderId="0" xfId="0" applyFont="1" applyAlignment="1">
      <alignment horizontal="center"/>
    </xf>
    <xf numFmtId="0" fontId="11" fillId="5" borderId="4" xfId="0" applyFont="1" applyFill="1" applyBorder="1" applyAlignment="1">
      <alignment horizontal="center" vertical="center"/>
    </xf>
    <xf numFmtId="0" fontId="11" fillId="5" borderId="3" xfId="0" applyFont="1" applyFill="1" applyBorder="1" applyAlignment="1">
      <alignment horizontal="center" vertical="center"/>
    </xf>
    <xf numFmtId="0" fontId="22" fillId="5" borderId="0" xfId="0" applyFont="1" applyFill="1" applyAlignment="1">
      <alignment horizontal="center"/>
    </xf>
    <xf numFmtId="0" fontId="8" fillId="0" borderId="11" xfId="0" applyFont="1" applyBorder="1" applyAlignment="1">
      <alignment horizontal="center" vertical="center" wrapText="1"/>
    </xf>
    <xf numFmtId="0" fontId="0" fillId="0" borderId="10" xfId="0" applyBorder="1" applyAlignment="1">
      <alignment horizontal="center"/>
    </xf>
    <xf numFmtId="0" fontId="9" fillId="0" borderId="10" xfId="0" applyFont="1" applyBorder="1" applyAlignment="1">
      <alignment horizontal="center"/>
    </xf>
    <xf numFmtId="164" fontId="14" fillId="0" borderId="12" xfId="0" applyNumberFormat="1" applyFont="1" applyBorder="1" applyAlignment="1">
      <alignment horizontal="center" vertical="center"/>
    </xf>
    <xf numFmtId="164" fontId="14" fillId="0" borderId="6" xfId="0" applyNumberFormat="1" applyFont="1" applyBorder="1" applyAlignment="1">
      <alignment horizontal="center" vertical="center"/>
    </xf>
    <xf numFmtId="164" fontId="14" fillId="0" borderId="8" xfId="0" applyNumberFormat="1" applyFont="1" applyBorder="1" applyAlignment="1">
      <alignment horizontal="center" vertical="center"/>
    </xf>
    <xf numFmtId="164" fontId="14" fillId="0" borderId="13" xfId="0" applyNumberFormat="1" applyFont="1" applyBorder="1" applyAlignment="1">
      <alignment horizontal="center" vertical="center"/>
    </xf>
    <xf numFmtId="164" fontId="14" fillId="0" borderId="14" xfId="0" applyNumberFormat="1" applyFont="1" applyBorder="1" applyAlignment="1">
      <alignment horizontal="center" vertical="center"/>
    </xf>
    <xf numFmtId="164" fontId="14" fillId="0" borderId="7" xfId="0" applyNumberFormat="1" applyFont="1" applyBorder="1" applyAlignment="1">
      <alignment horizontal="center" vertical="center"/>
    </xf>
    <xf numFmtId="0" fontId="10" fillId="2" borderId="15"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19" xfId="0" applyFont="1" applyFill="1" applyBorder="1" applyAlignment="1">
      <alignment horizontal="center" vertical="center" wrapText="1"/>
    </xf>
    <xf numFmtId="164" fontId="14" fillId="0" borderId="5" xfId="0" applyNumberFormat="1" applyFont="1" applyBorder="1" applyAlignment="1">
      <alignment horizontal="center" vertical="center"/>
    </xf>
    <xf numFmtId="164" fontId="14" fillId="0" borderId="0" xfId="0" applyNumberFormat="1" applyFont="1" applyAlignment="1">
      <alignment horizontal="center" vertical="center"/>
    </xf>
    <xf numFmtId="164" fontId="14" fillId="0" borderId="20" xfId="0" applyNumberFormat="1" applyFont="1" applyBorder="1" applyAlignment="1">
      <alignment horizontal="center" vertical="center"/>
    </xf>
    <xf numFmtId="0" fontId="2" fillId="0" borderId="9" xfId="0" applyFont="1" applyBorder="1" applyAlignment="1">
      <alignment horizontal="center"/>
    </xf>
    <xf numFmtId="0" fontId="0" fillId="0" borderId="9" xfId="0" applyBorder="1" applyAlignment="1">
      <alignment horizontal="center"/>
    </xf>
    <xf numFmtId="0" fontId="10" fillId="2" borderId="21" xfId="0" applyFont="1" applyFill="1" applyBorder="1" applyAlignment="1">
      <alignment horizontal="center" vertical="center" wrapText="1"/>
    </xf>
    <xf numFmtId="165" fontId="12" fillId="0" borderId="7" xfId="0" applyNumberFormat="1" applyFont="1" applyBorder="1" applyAlignment="1">
      <alignment horizontal="center"/>
    </xf>
    <xf numFmtId="0" fontId="13" fillId="0" borderId="7" xfId="0" applyFont="1" applyBorder="1" applyAlignment="1">
      <alignment horizontal="center"/>
    </xf>
    <xf numFmtId="0" fontId="19" fillId="4" borderId="5" xfId="0" applyFont="1" applyFill="1" applyBorder="1" applyAlignment="1">
      <alignment horizontal="center" vertical="center"/>
    </xf>
    <xf numFmtId="0" fontId="20" fillId="4" borderId="5" xfId="0" applyFont="1" applyFill="1" applyBorder="1" applyAlignment="1">
      <alignment horizontal="center" vertical="center"/>
    </xf>
    <xf numFmtId="0" fontId="24" fillId="4" borderId="5" xfId="0" applyFont="1" applyFill="1" applyBorder="1" applyAlignment="1">
      <alignment horizontal="center"/>
    </xf>
    <xf numFmtId="0" fontId="25" fillId="0" borderId="0" xfId="0" applyFont="1" applyAlignment="1">
      <alignment horizontal="left"/>
    </xf>
    <xf numFmtId="0" fontId="19" fillId="4" borderId="22" xfId="0" applyFont="1" applyFill="1" applyBorder="1" applyAlignment="1">
      <alignment horizontal="center" vertical="center"/>
    </xf>
    <xf numFmtId="0" fontId="20" fillId="4" borderId="12" xfId="0" applyFont="1" applyFill="1" applyBorder="1" applyAlignment="1">
      <alignment horizontal="center" vertical="center"/>
    </xf>
    <xf numFmtId="164" fontId="0" fillId="3" borderId="23" xfId="0" applyNumberFormat="1" applyFill="1" applyBorder="1" applyAlignment="1">
      <alignment horizontal="center" vertical="center"/>
    </xf>
    <xf numFmtId="164" fontId="0" fillId="3" borderId="20" xfId="0" applyNumberFormat="1" applyFill="1" applyBorder="1" applyAlignment="1">
      <alignment horizontal="center" vertical="center"/>
    </xf>
    <xf numFmtId="164" fontId="0" fillId="3" borderId="8" xfId="0" applyNumberFormat="1" applyFill="1" applyBorder="1" applyAlignment="1">
      <alignment horizontal="center" vertical="center"/>
    </xf>
    <xf numFmtId="0" fontId="13" fillId="0" borderId="24" xfId="0" applyFont="1" applyBorder="1" applyAlignment="1">
      <alignment horizontal="center"/>
    </xf>
    <xf numFmtId="164" fontId="14" fillId="0" borderId="22" xfId="0" applyNumberFormat="1" applyFont="1" applyBorder="1" applyAlignment="1">
      <alignment horizontal="center" vertical="center"/>
    </xf>
    <xf numFmtId="0" fontId="28" fillId="0" borderId="0" xfId="0" applyFont="1" applyAlignment="1">
      <alignment horizontal="center"/>
    </xf>
    <xf numFmtId="0" fontId="0" fillId="0" borderId="0" xfId="0" applyAlignment="1" applyProtection="1">
      <alignment horizontal="center"/>
      <protection locked="0"/>
    </xf>
    <xf numFmtId="0" fontId="6" fillId="0" borderId="0" xfId="0" applyFont="1" applyProtection="1">
      <protection locked="0"/>
    </xf>
    <xf numFmtId="0" fontId="33" fillId="6" borderId="26" xfId="0" applyFont="1" applyFill="1" applyBorder="1" applyAlignment="1" applyProtection="1">
      <alignment horizontal="center" vertical="center" wrapText="1"/>
      <protection locked="0"/>
    </xf>
    <xf numFmtId="0" fontId="30" fillId="2" borderId="25" xfId="0" applyFont="1" applyFill="1" applyBorder="1" applyAlignment="1" applyProtection="1">
      <alignment horizontal="center" vertical="center"/>
      <protection locked="0"/>
    </xf>
    <xf numFmtId="0" fontId="26" fillId="0" borderId="0" xfId="0" applyFont="1" applyProtection="1">
      <protection locked="0"/>
    </xf>
    <xf numFmtId="0" fontId="15" fillId="0" borderId="0" xfId="0" applyFont="1" applyProtection="1">
      <protection locked="0"/>
    </xf>
    <xf numFmtId="0" fontId="5" fillId="0" borderId="0" xfId="0" applyFont="1" applyAlignment="1" applyProtection="1">
      <alignment horizontal="center" vertical="center"/>
      <protection locked="0"/>
    </xf>
    <xf numFmtId="0" fontId="0" fillId="0" borderId="0" xfId="0" applyProtection="1">
      <protection locked="0"/>
    </xf>
    <xf numFmtId="0" fontId="0" fillId="0" borderId="5" xfId="0" applyBorder="1" applyAlignment="1" applyProtection="1">
      <alignment horizontal="center"/>
      <protection locked="0"/>
    </xf>
    <xf numFmtId="14" fontId="0" fillId="0" borderId="0" xfId="0" applyNumberFormat="1"/>
    <xf numFmtId="0" fontId="1" fillId="5" borderId="1" xfId="0" applyFont="1" applyFill="1" applyBorder="1" applyAlignment="1">
      <alignment horizontal="center" vertical="center"/>
    </xf>
    <xf numFmtId="0" fontId="3" fillId="5" borderId="2" xfId="0" applyFont="1" applyFill="1" applyBorder="1" applyAlignment="1">
      <alignment horizontal="center" vertical="center"/>
    </xf>
    <xf numFmtId="0" fontId="16" fillId="0" borderId="0" xfId="0" applyFont="1" applyAlignment="1">
      <alignment horizontal="center" vertical="center" wrapText="1"/>
    </xf>
    <xf numFmtId="166" fontId="32" fillId="0" borderId="7" xfId="0" quotePrefix="1" applyNumberFormat="1" applyFont="1" applyBorder="1" applyAlignment="1">
      <alignment horizontal="left" vertical="center" wrapText="1"/>
    </xf>
    <xf numFmtId="166" fontId="34" fillId="0" borderId="7" xfId="0" quotePrefix="1" applyNumberFormat="1" applyFont="1" applyBorder="1" applyAlignment="1">
      <alignment horizontal="left" vertical="center" wrapText="1"/>
    </xf>
    <xf numFmtId="166" fontId="31" fillId="0" borderId="7" xfId="0" applyNumberFormat="1" applyFont="1" applyBorder="1" applyAlignment="1">
      <alignment horizontal="center" vertical="center"/>
    </xf>
    <xf numFmtId="0" fontId="27" fillId="0" borderId="0" xfId="0" applyFont="1" applyAlignment="1">
      <alignment horizontal="center"/>
    </xf>
    <xf numFmtId="0" fontId="29" fillId="0" borderId="0" xfId="0" applyFont="1" applyAlignment="1">
      <alignment horizontal="center"/>
    </xf>
    <xf numFmtId="0" fontId="27" fillId="0" borderId="0" xfId="0" applyFont="1" applyAlignment="1">
      <alignment horizontal="center" vertical="center"/>
    </xf>
  </cellXfs>
  <cellStyles count="2">
    <cellStyle name="Normal" xfId="0" builtinId="0"/>
    <cellStyle name="Normal 2" xfId="1" xr:uid="{82782FAA-938A-4185-ADCB-21C5AE5483A1}"/>
  </cellStyles>
  <dxfs count="7">
    <dxf>
      <font>
        <condense val="0"/>
        <extend val="0"/>
        <color indexed="9"/>
      </font>
    </dxf>
    <dxf>
      <font>
        <condense val="0"/>
        <extend val="0"/>
        <color indexed="9"/>
      </font>
    </dxf>
    <dxf>
      <font>
        <condense val="0"/>
        <extend val="0"/>
        <color indexed="9"/>
      </font>
    </dxf>
    <dxf>
      <font>
        <condense val="0"/>
        <extend val="0"/>
        <color indexed="9"/>
      </font>
    </dxf>
    <dxf>
      <font>
        <color theme="0"/>
      </font>
    </dxf>
    <dxf>
      <font>
        <color theme="0"/>
      </font>
    </dxf>
    <dxf>
      <font>
        <condense val="0"/>
        <extend val="0"/>
        <color indexed="9"/>
      </font>
    </dxf>
  </dxfs>
  <tableStyles count="0" defaultTableStyle="TableStyleMedium2" defaultPivotStyle="PivotStyleLight16"/>
  <colors>
    <mruColors>
      <color rgb="FF233976"/>
      <color rgb="FF94C11F"/>
      <color rgb="FF234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sv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svg"/><Relationship Id="rId1" Type="http://schemas.openxmlformats.org/officeDocument/2006/relationships/image" Target="../media/image1.png"/><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image" Target="../media/image4.sv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5</xdr:col>
      <xdr:colOff>656682</xdr:colOff>
      <xdr:row>9</xdr:row>
      <xdr:rowOff>382088</xdr:rowOff>
    </xdr:from>
    <xdr:to>
      <xdr:col>5</xdr:col>
      <xdr:colOff>1466035</xdr:colOff>
      <xdr:row>10</xdr:row>
      <xdr:rowOff>701958</xdr:rowOff>
    </xdr:to>
    <xdr:pic>
      <xdr:nvPicPr>
        <xdr:cNvPr id="21" name="Graphic 20" descr="Right pointing backhand index with solid fill">
          <a:extLst>
            <a:ext uri="{FF2B5EF4-FFF2-40B4-BE49-F238E27FC236}">
              <a16:creationId xmlns:a16="http://schemas.microsoft.com/office/drawing/2014/main" id="{6F1B825C-922A-4DE2-96CF-F8D0EEFF5B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439468" y="2532017"/>
          <a:ext cx="809353" cy="729173"/>
        </a:xfrm>
        <a:prstGeom prst="rect">
          <a:avLst/>
        </a:prstGeom>
      </xdr:spPr>
    </xdr:pic>
    <xdr:clientData/>
  </xdr:twoCellAnchor>
  <xdr:twoCellAnchor>
    <xdr:from>
      <xdr:col>1</xdr:col>
      <xdr:colOff>725260</xdr:colOff>
      <xdr:row>7</xdr:row>
      <xdr:rowOff>124640</xdr:rowOff>
    </xdr:from>
    <xdr:to>
      <xdr:col>1</xdr:col>
      <xdr:colOff>1103157</xdr:colOff>
      <xdr:row>10</xdr:row>
      <xdr:rowOff>47035</xdr:rowOff>
    </xdr:to>
    <xdr:grpSp>
      <xdr:nvGrpSpPr>
        <xdr:cNvPr id="31" name="Group 30">
          <a:extLst>
            <a:ext uri="{FF2B5EF4-FFF2-40B4-BE49-F238E27FC236}">
              <a16:creationId xmlns:a16="http://schemas.microsoft.com/office/drawing/2014/main" id="{731D34AA-543A-8CCB-96BD-F29A165E9375}"/>
            </a:ext>
          </a:extLst>
        </xdr:cNvPr>
        <xdr:cNvGrpSpPr/>
      </xdr:nvGrpSpPr>
      <xdr:grpSpPr>
        <a:xfrm>
          <a:off x="725260" y="2954926"/>
          <a:ext cx="377897" cy="1163366"/>
          <a:chOff x="1184093" y="1434736"/>
          <a:chExt cx="385517" cy="1139418"/>
        </a:xfrm>
      </xdr:grpSpPr>
      <xdr:pic>
        <xdr:nvPicPr>
          <xdr:cNvPr id="26" name="Graphic 25" descr="Badge 1 outline">
            <a:extLst>
              <a:ext uri="{FF2B5EF4-FFF2-40B4-BE49-F238E27FC236}">
                <a16:creationId xmlns:a16="http://schemas.microsoft.com/office/drawing/2014/main" id="{8496B421-FC1B-E032-0FE2-5BD74DAC538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84093" y="1434736"/>
            <a:ext cx="385517" cy="361905"/>
          </a:xfrm>
          <a:prstGeom prst="rect">
            <a:avLst/>
          </a:prstGeom>
        </xdr:spPr>
      </xdr:pic>
      <xdr:pic>
        <xdr:nvPicPr>
          <xdr:cNvPr id="28" name="Graphic 27" descr="Badge outline">
            <a:extLst>
              <a:ext uri="{FF2B5EF4-FFF2-40B4-BE49-F238E27FC236}">
                <a16:creationId xmlns:a16="http://schemas.microsoft.com/office/drawing/2014/main" id="{D4C196E6-08C4-7652-7188-2DB1F1D468D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84093" y="1836964"/>
            <a:ext cx="375240" cy="371430"/>
          </a:xfrm>
          <a:prstGeom prst="rect">
            <a:avLst/>
          </a:prstGeom>
        </xdr:spPr>
      </xdr:pic>
      <xdr:pic>
        <xdr:nvPicPr>
          <xdr:cNvPr id="30" name="Graphic 29" descr="Badge 3 outline">
            <a:extLst>
              <a:ext uri="{FF2B5EF4-FFF2-40B4-BE49-F238E27FC236}">
                <a16:creationId xmlns:a16="http://schemas.microsoft.com/office/drawing/2014/main" id="{3C25E2C5-94E8-4AA7-00A0-59493CA4345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84093" y="2214154"/>
            <a:ext cx="357755" cy="360000"/>
          </a:xfrm>
          <a:prstGeom prst="rect">
            <a:avLst/>
          </a:prstGeom>
        </xdr:spPr>
      </xdr:pic>
    </xdr:grpSp>
    <xdr:clientData/>
  </xdr:twoCellAnchor>
  <xdr:twoCellAnchor editAs="oneCell">
    <xdr:from>
      <xdr:col>0</xdr:col>
      <xdr:colOff>0</xdr:colOff>
      <xdr:row>0</xdr:row>
      <xdr:rowOff>0</xdr:rowOff>
    </xdr:from>
    <xdr:to>
      <xdr:col>5</xdr:col>
      <xdr:colOff>629739</xdr:colOff>
      <xdr:row>0</xdr:row>
      <xdr:rowOff>969645</xdr:rowOff>
    </xdr:to>
    <xdr:pic>
      <xdr:nvPicPr>
        <xdr:cNvPr id="2" name="Picture 1">
          <a:extLst>
            <a:ext uri="{FF2B5EF4-FFF2-40B4-BE49-F238E27FC236}">
              <a16:creationId xmlns:a16="http://schemas.microsoft.com/office/drawing/2014/main" id="{A15CD72B-42BD-4116-93B3-1A65D376C5E2}"/>
            </a:ext>
            <a:ext uri="{147F2762-F138-4A5C-976F-8EAC2B608ADB}">
              <a16:predDERef xmlns:a16="http://schemas.microsoft.com/office/drawing/2014/main" pred="{731D34AA-543A-8CCB-96BD-F29A165E9375}"/>
            </a:ext>
          </a:extLst>
        </xdr:cNvPr>
        <xdr:cNvPicPr>
          <a:picLocks noChangeAspect="1"/>
        </xdr:cNvPicPr>
      </xdr:nvPicPr>
      <xdr:blipFill>
        <a:blip xmlns:r="http://schemas.openxmlformats.org/officeDocument/2006/relationships" r:embed="rId9"/>
        <a:stretch>
          <a:fillRect/>
        </a:stretch>
      </xdr:blipFill>
      <xdr:spPr>
        <a:xfrm>
          <a:off x="0" y="0"/>
          <a:ext cx="4562475" cy="9810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AE2E4-358B-4B8F-9F71-C38083BB8FAE}">
  <sheetPr codeName="Sheet1"/>
  <dimension ref="A1:AH44"/>
  <sheetViews>
    <sheetView showGridLines="0" tabSelected="1" topLeftCell="B1" zoomScale="70" zoomScaleNormal="70" workbookViewId="0">
      <selection activeCell="K15" sqref="K15"/>
    </sheetView>
  </sheetViews>
  <sheetFormatPr defaultColWidth="6.5546875" defaultRowHeight="14.4"/>
  <cols>
    <col min="1" max="1" width="5.77734375" style="1" hidden="1" customWidth="1"/>
    <col min="2" max="2" width="16.21875" style="1" customWidth="1"/>
    <col min="3" max="3" width="8" style="1" customWidth="1"/>
    <col min="4" max="4" width="8.44140625" style="1" customWidth="1"/>
    <col min="5" max="8" width="26.5546875" style="1" customWidth="1"/>
    <col min="9" max="9" width="23.6640625" style="1" customWidth="1"/>
    <col min="10" max="10" width="22.44140625" style="1" hidden="1" customWidth="1"/>
    <col min="11" max="12" width="22.44140625" style="1" customWidth="1"/>
    <col min="13" max="13" width="6.5546875" style="1" customWidth="1"/>
    <col min="14" max="14" width="4.6640625" style="1" hidden="1" customWidth="1"/>
    <col min="15" max="15" width="17.109375" style="1" hidden="1" customWidth="1"/>
    <col min="16" max="16" width="16.88671875" style="1" hidden="1" customWidth="1"/>
    <col min="17" max="17" width="15.5546875" style="1" hidden="1" customWidth="1"/>
    <col min="18" max="18" width="16.33203125" style="1" hidden="1" customWidth="1"/>
    <col min="19" max="19" width="17.109375" style="1" hidden="1" customWidth="1"/>
    <col min="20" max="20" width="16.109375" style="1" hidden="1" customWidth="1"/>
    <col min="21" max="21" width="20" style="1" hidden="1" customWidth="1"/>
    <col min="22" max="23" width="1.77734375" style="1" hidden="1" customWidth="1"/>
    <col min="24" max="24" width="18.77734375" style="1" customWidth="1"/>
    <col min="25" max="25" width="33.21875" style="1" customWidth="1"/>
    <col min="26" max="26" width="0" style="1" hidden="1" customWidth="1"/>
    <col min="27" max="27" width="4.21875" style="1" hidden="1" customWidth="1"/>
    <col min="28" max="28" width="5.5546875" style="1" hidden="1" customWidth="1"/>
    <col min="29" max="30" width="6.5546875" style="1" hidden="1" customWidth="1"/>
    <col min="31" max="31" width="6.5546875" style="1" customWidth="1"/>
    <col min="32" max="34" width="6.5546875" style="1" hidden="1" customWidth="1"/>
    <col min="35" max="35" width="6.5546875" style="1" customWidth="1"/>
    <col min="36" max="16384" width="6.5546875" style="1"/>
  </cols>
  <sheetData>
    <row r="1" spans="1:32" ht="85.5" customHeight="1"/>
    <row r="2" spans="1:32" ht="18.75" customHeight="1">
      <c r="B2" s="20"/>
      <c r="C2" s="20"/>
      <c r="D2" s="20"/>
      <c r="E2" s="20"/>
      <c r="F2" s="20"/>
      <c r="G2" s="20"/>
      <c r="H2" s="20"/>
      <c r="I2" s="20"/>
      <c r="J2" s="20"/>
      <c r="K2" s="20"/>
      <c r="L2" s="20"/>
    </row>
    <row r="3" spans="1:32" ht="33.75" hidden="1" customHeight="1"/>
    <row r="4" spans="1:32" ht="33" customHeight="1">
      <c r="F4" s="71" t="s">
        <v>0</v>
      </c>
      <c r="G4" s="71"/>
      <c r="H4" s="71"/>
      <c r="I4" s="71"/>
      <c r="AB4"/>
    </row>
    <row r="5" spans="1:32" ht="33" customHeight="1">
      <c r="F5" s="72" t="s">
        <v>42</v>
      </c>
      <c r="G5" s="72"/>
      <c r="H5" s="72"/>
      <c r="I5" s="72"/>
      <c r="J5" s="2"/>
      <c r="K5" s="2"/>
      <c r="L5" s="2"/>
      <c r="V5" s="16"/>
      <c r="AB5"/>
    </row>
    <row r="6" spans="1:32" ht="33" customHeight="1">
      <c r="F6" s="54"/>
      <c r="G6" s="73">
        <v>2023</v>
      </c>
      <c r="H6" s="73"/>
      <c r="I6" s="54"/>
      <c r="J6" s="2"/>
      <c r="K6" s="2"/>
      <c r="L6" s="2"/>
      <c r="V6" s="16"/>
      <c r="Y6" s="17"/>
      <c r="AB6"/>
    </row>
    <row r="7" spans="1:32" ht="18.75" customHeight="1">
      <c r="B7" s="20"/>
      <c r="C7" s="20"/>
      <c r="D7" s="20"/>
      <c r="E7" s="20"/>
      <c r="F7" s="20"/>
      <c r="G7" s="20"/>
      <c r="H7" s="20"/>
      <c r="I7" s="20"/>
      <c r="J7" s="20"/>
      <c r="K7" s="20"/>
      <c r="L7" s="20"/>
      <c r="V7" s="16"/>
      <c r="AB7"/>
    </row>
    <row r="8" spans="1:32" ht="32.549999999999997" customHeight="1">
      <c r="C8" s="46" t="s">
        <v>1</v>
      </c>
      <c r="F8" s="2"/>
      <c r="G8" s="2"/>
      <c r="H8" s="2"/>
      <c r="I8" s="2"/>
      <c r="J8" s="2"/>
      <c r="K8" s="2"/>
      <c r="L8" s="2"/>
      <c r="V8" s="16"/>
      <c r="AB8">
        <v>1</v>
      </c>
    </row>
    <row r="9" spans="1:32" ht="32.549999999999997" customHeight="1">
      <c r="C9" s="46" t="s">
        <v>2</v>
      </c>
      <c r="F9" s="2"/>
      <c r="G9" s="2"/>
      <c r="H9" s="2"/>
      <c r="I9" s="2"/>
      <c r="J9" s="2"/>
      <c r="K9" s="2"/>
      <c r="L9" s="2"/>
      <c r="AB9">
        <v>2</v>
      </c>
    </row>
    <row r="10" spans="1:32" ht="32.549999999999997" customHeight="1" thickBot="1">
      <c r="C10" s="46" t="s">
        <v>3</v>
      </c>
      <c r="I10" s="3"/>
      <c r="J10" s="3"/>
      <c r="K10" s="3"/>
      <c r="L10" s="3"/>
      <c r="AB10">
        <v>3</v>
      </c>
    </row>
    <row r="11" spans="1:32" s="55" customFormat="1" ht="57" customHeight="1" thickBot="1">
      <c r="C11" s="56"/>
      <c r="F11" s="56"/>
      <c r="G11" s="57" t="s">
        <v>4</v>
      </c>
      <c r="H11" s="58" t="s">
        <v>19</v>
      </c>
      <c r="I11" s="59"/>
      <c r="J11" s="60"/>
      <c r="K11" s="60"/>
      <c r="L11" s="61"/>
      <c r="AB11" s="62">
        <v>4</v>
      </c>
      <c r="AF11" s="63"/>
    </row>
    <row r="12" spans="1:32" ht="21">
      <c r="B12" s="4"/>
      <c r="C12" s="4"/>
      <c r="D12" s="4"/>
      <c r="E12" s="4"/>
      <c r="F12" s="4"/>
      <c r="G12" s="4"/>
      <c r="H12" s="4"/>
      <c r="I12" s="4"/>
      <c r="J12" s="4"/>
      <c r="K12" s="4"/>
      <c r="L12" s="4"/>
      <c r="AB12">
        <v>5</v>
      </c>
    </row>
    <row r="13" spans="1:32" ht="16.5" hidden="1" customHeight="1" thickBot="1">
      <c r="A13" s="22"/>
      <c r="B13" s="23"/>
      <c r="C13" s="23"/>
      <c r="D13" s="22"/>
      <c r="E13" s="22" t="s">
        <v>39</v>
      </c>
      <c r="F13" s="22" t="s">
        <v>39</v>
      </c>
      <c r="G13" s="22" t="s">
        <v>39</v>
      </c>
      <c r="H13" s="22">
        <v>-2</v>
      </c>
      <c r="I13" s="22">
        <v>-1</v>
      </c>
      <c r="J13" s="22"/>
      <c r="K13" s="22"/>
      <c r="L13" s="22">
        <v>6</v>
      </c>
      <c r="O13" s="12" t="s">
        <v>5</v>
      </c>
      <c r="P13" s="12"/>
      <c r="Q13" s="12" t="s">
        <v>6</v>
      </c>
      <c r="R13" s="12" t="s">
        <v>7</v>
      </c>
      <c r="S13" s="12" t="s">
        <v>8</v>
      </c>
      <c r="T13" s="12" t="s">
        <v>9</v>
      </c>
      <c r="U13" s="12" t="s">
        <v>10</v>
      </c>
      <c r="W13" s="12"/>
      <c r="AB13">
        <v>6</v>
      </c>
    </row>
    <row r="14" spans="1:32" s="7" customFormat="1" ht="71.25" customHeight="1" thickBot="1">
      <c r="A14" s="21" t="s">
        <v>11</v>
      </c>
      <c r="B14" s="40" t="s">
        <v>12</v>
      </c>
      <c r="C14" s="30" t="s">
        <v>13</v>
      </c>
      <c r="D14" s="30" t="s">
        <v>14</v>
      </c>
      <c r="E14" s="30" t="s">
        <v>41</v>
      </c>
      <c r="F14" s="30" t="s">
        <v>43</v>
      </c>
      <c r="G14" s="31" t="s">
        <v>40</v>
      </c>
      <c r="H14" s="32" t="s">
        <v>15</v>
      </c>
      <c r="I14" s="33" t="s">
        <v>16</v>
      </c>
      <c r="J14" s="32" t="s">
        <v>17</v>
      </c>
      <c r="K14" s="34" t="s">
        <v>17</v>
      </c>
      <c r="L14" s="33" t="s">
        <v>45</v>
      </c>
      <c r="M14" s="6"/>
      <c r="N14" s="7" t="s">
        <v>18</v>
      </c>
      <c r="O14" s="5" t="s">
        <v>19</v>
      </c>
      <c r="P14" s="5" t="s">
        <v>20</v>
      </c>
      <c r="Q14" s="5" t="s">
        <v>21</v>
      </c>
      <c r="R14" s="5" t="s">
        <v>22</v>
      </c>
      <c r="S14" s="5" t="s">
        <v>23</v>
      </c>
      <c r="T14" s="5" t="s">
        <v>24</v>
      </c>
      <c r="U14" s="5" t="s">
        <v>25</v>
      </c>
      <c r="W14" s="5"/>
      <c r="X14" s="65" t="s">
        <v>26</v>
      </c>
      <c r="Y14" s="66"/>
      <c r="AB14">
        <v>7</v>
      </c>
    </row>
    <row r="15" spans="1:32" ht="18.600000000000001" thickTop="1">
      <c r="A15" s="38">
        <v>4</v>
      </c>
      <c r="B15" s="41">
        <f t="shared" ref="B15:B26" si="0">DATE(Year,A15,1)</f>
        <v>45017</v>
      </c>
      <c r="C15" s="42">
        <f t="shared" ref="C15:C26" si="1">YEAR(B15)</f>
        <v>2023</v>
      </c>
      <c r="D15" s="42">
        <v>1</v>
      </c>
      <c r="E15" s="27">
        <v>45022</v>
      </c>
      <c r="F15" s="27">
        <f>+E15+1</f>
        <v>45023</v>
      </c>
      <c r="G15" s="29" t="s">
        <v>44</v>
      </c>
      <c r="H15" s="29" t="s">
        <v>44</v>
      </c>
      <c r="I15" s="29" t="s">
        <v>44</v>
      </c>
      <c r="J15" s="29" t="e">
        <f t="shared" ref="J15:J26" si="2">IF(DATE(YEAR(B15),MONTH(B15),PayDate)&gt;O15,O15,WORKDAY(DATE(YEAR(B15),MONTH(B15),PayDate +1),-1,BankHols))</f>
        <v>#VALUE!</v>
      </c>
      <c r="K15" s="29">
        <f>IF(ISNUMBER(PayDate),J15,WORKDAY(HLOOKUP(PayDate,OtherDates,N15,FALSE)+1,-1,BankHols))</f>
        <v>45044</v>
      </c>
      <c r="L15" s="29">
        <v>45023</v>
      </c>
      <c r="N15" s="7">
        <v>2</v>
      </c>
      <c r="O15" s="13">
        <f>WORKDAY(EOMONTH(B15,0)+1,-1,BankHols)</f>
        <v>45044</v>
      </c>
      <c r="P15" s="13">
        <f t="shared" ref="P15:P26" si="3">WORKDAY(EOMONTH(B15,0)+1,-2,BankHols)</f>
        <v>45043</v>
      </c>
      <c r="Q15" s="13">
        <f t="shared" ref="Q15:U26" si="4">IF(_xlfn.XLOOKUP($O15-(WEEKDAY($O15,Q$27)-1),BankHols,BankHols,0)=0,$O15-(WEEKDAY($O15,Q$27)-1),$O15-(WEEKDAY($O15,Q$27)-1)-7)</f>
        <v>45044</v>
      </c>
      <c r="R15" s="13">
        <f t="shared" si="4"/>
        <v>45043</v>
      </c>
      <c r="S15" s="13">
        <f t="shared" si="4"/>
        <v>45042</v>
      </c>
      <c r="T15" s="13">
        <f t="shared" si="4"/>
        <v>45041</v>
      </c>
      <c r="U15" s="13">
        <f t="shared" si="4"/>
        <v>45040</v>
      </c>
      <c r="W15" s="13"/>
      <c r="X15" s="19" t="s">
        <v>27</v>
      </c>
      <c r="Y15" s="18" t="s">
        <v>28</v>
      </c>
      <c r="AB15">
        <v>8</v>
      </c>
    </row>
    <row r="16" spans="1:32" ht="18">
      <c r="A16" s="39">
        <f>A15+1</f>
        <v>5</v>
      </c>
      <c r="B16" s="41">
        <f t="shared" si="0"/>
        <v>45047</v>
      </c>
      <c r="C16" s="42">
        <f t="shared" si="1"/>
        <v>2023</v>
      </c>
      <c r="D16" s="42">
        <v>2</v>
      </c>
      <c r="E16" s="27">
        <v>45055</v>
      </c>
      <c r="F16" s="27">
        <f t="shared" ref="F16:F26" si="5">+E16+1</f>
        <v>45056</v>
      </c>
      <c r="G16" s="29" t="s">
        <v>44</v>
      </c>
      <c r="H16" s="29" t="s">
        <v>44</v>
      </c>
      <c r="I16" s="29" t="s">
        <v>44</v>
      </c>
      <c r="J16" s="29" t="e">
        <f t="shared" si="2"/>
        <v>#VALUE!</v>
      </c>
      <c r="K16" s="29">
        <f t="shared" ref="K16:K22" si="6">IF(ISNUMBER(PayDate),J16,WORKDAY(HLOOKUP(PayDate,OtherDates,N16,FALSE)+1,-1,BankHols))</f>
        <v>45077</v>
      </c>
      <c r="L16" s="29">
        <v>45056</v>
      </c>
      <c r="N16" s="7">
        <v>3</v>
      </c>
      <c r="O16" s="13">
        <f t="shared" ref="O16:O26" si="7">WORKDAY(EOMONTH(B16,0)+1,-1,BankHols)</f>
        <v>45077</v>
      </c>
      <c r="P16" s="13">
        <f t="shared" si="3"/>
        <v>45076</v>
      </c>
      <c r="Q16" s="13">
        <f t="shared" si="4"/>
        <v>45072</v>
      </c>
      <c r="R16" s="13">
        <f t="shared" si="4"/>
        <v>45071</v>
      </c>
      <c r="S16" s="13">
        <f t="shared" si="4"/>
        <v>45077</v>
      </c>
      <c r="T16" s="13">
        <f t="shared" si="4"/>
        <v>45076</v>
      </c>
      <c r="U16" s="13">
        <f t="shared" si="4"/>
        <v>45068</v>
      </c>
      <c r="W16" s="13"/>
      <c r="X16" s="49">
        <v>45023</v>
      </c>
      <c r="Y16" s="47" t="s">
        <v>29</v>
      </c>
      <c r="AB16">
        <v>9</v>
      </c>
    </row>
    <row r="17" spans="1:28" ht="18">
      <c r="A17" s="39">
        <f t="shared" ref="A17:A26" si="8">A16+1</f>
        <v>6</v>
      </c>
      <c r="B17" s="41">
        <f t="shared" si="0"/>
        <v>45078</v>
      </c>
      <c r="C17" s="42">
        <f t="shared" si="1"/>
        <v>2023</v>
      </c>
      <c r="D17" s="42">
        <v>3</v>
      </c>
      <c r="E17" s="27">
        <v>45083</v>
      </c>
      <c r="F17" s="27">
        <f t="shared" si="5"/>
        <v>45084</v>
      </c>
      <c r="G17" s="29" t="s">
        <v>44</v>
      </c>
      <c r="H17" s="29" t="s">
        <v>44</v>
      </c>
      <c r="I17" s="29" t="s">
        <v>44</v>
      </c>
      <c r="J17" s="29" t="e">
        <f t="shared" si="2"/>
        <v>#VALUE!</v>
      </c>
      <c r="K17" s="29">
        <f t="shared" si="6"/>
        <v>45107</v>
      </c>
      <c r="L17" s="29">
        <v>45084</v>
      </c>
      <c r="N17" s="7">
        <v>4</v>
      </c>
      <c r="O17" s="13">
        <f t="shared" si="7"/>
        <v>45107</v>
      </c>
      <c r="P17" s="13">
        <f t="shared" si="3"/>
        <v>45106</v>
      </c>
      <c r="Q17" s="13">
        <f t="shared" si="4"/>
        <v>45107</v>
      </c>
      <c r="R17" s="13">
        <f t="shared" si="4"/>
        <v>45106</v>
      </c>
      <c r="S17" s="13">
        <f t="shared" si="4"/>
        <v>45105</v>
      </c>
      <c r="T17" s="13">
        <f t="shared" si="4"/>
        <v>45104</v>
      </c>
      <c r="U17" s="13">
        <f t="shared" si="4"/>
        <v>45103</v>
      </c>
      <c r="W17" s="13"/>
      <c r="X17" s="50">
        <v>45026</v>
      </c>
      <c r="Y17" s="43" t="s">
        <v>30</v>
      </c>
      <c r="AB17">
        <v>10</v>
      </c>
    </row>
    <row r="18" spans="1:28" ht="18">
      <c r="A18" s="39">
        <f t="shared" si="8"/>
        <v>7</v>
      </c>
      <c r="B18" s="41">
        <f t="shared" si="0"/>
        <v>45108</v>
      </c>
      <c r="C18" s="42">
        <f t="shared" si="1"/>
        <v>2023</v>
      </c>
      <c r="D18" s="42">
        <v>4</v>
      </c>
      <c r="E18" s="27">
        <v>45113</v>
      </c>
      <c r="F18" s="27">
        <f t="shared" si="5"/>
        <v>45114</v>
      </c>
      <c r="G18" s="29" t="s">
        <v>44</v>
      </c>
      <c r="H18" s="29" t="s">
        <v>44</v>
      </c>
      <c r="I18" s="29" t="s">
        <v>44</v>
      </c>
      <c r="J18" s="29" t="e">
        <f t="shared" si="2"/>
        <v>#VALUE!</v>
      </c>
      <c r="K18" s="29">
        <f t="shared" si="6"/>
        <v>45138</v>
      </c>
      <c r="L18" s="29">
        <v>45114</v>
      </c>
      <c r="N18" s="7">
        <v>5</v>
      </c>
      <c r="O18" s="13">
        <f t="shared" si="7"/>
        <v>45138</v>
      </c>
      <c r="P18" s="13">
        <f t="shared" si="3"/>
        <v>45135</v>
      </c>
      <c r="Q18" s="13">
        <f t="shared" si="4"/>
        <v>45135</v>
      </c>
      <c r="R18" s="13">
        <f t="shared" si="4"/>
        <v>45134</v>
      </c>
      <c r="S18" s="13">
        <f t="shared" si="4"/>
        <v>45133</v>
      </c>
      <c r="T18" s="13">
        <f t="shared" si="4"/>
        <v>45132</v>
      </c>
      <c r="U18" s="13">
        <f t="shared" si="4"/>
        <v>45138</v>
      </c>
      <c r="W18" s="13"/>
      <c r="X18" s="50">
        <v>45047</v>
      </c>
      <c r="Y18" s="43" t="s">
        <v>31</v>
      </c>
      <c r="AB18">
        <v>11</v>
      </c>
    </row>
    <row r="19" spans="1:28" ht="18">
      <c r="A19" s="39">
        <f t="shared" si="8"/>
        <v>8</v>
      </c>
      <c r="B19" s="41">
        <f t="shared" si="0"/>
        <v>45139</v>
      </c>
      <c r="C19" s="42">
        <f t="shared" si="1"/>
        <v>2023</v>
      </c>
      <c r="D19" s="42">
        <v>5</v>
      </c>
      <c r="E19" s="27">
        <v>45145</v>
      </c>
      <c r="F19" s="27">
        <f t="shared" si="5"/>
        <v>45146</v>
      </c>
      <c r="G19" s="29" t="s">
        <v>44</v>
      </c>
      <c r="H19" s="29" t="s">
        <v>44</v>
      </c>
      <c r="I19" s="29" t="s">
        <v>44</v>
      </c>
      <c r="J19" s="29" t="e">
        <f t="shared" si="2"/>
        <v>#VALUE!</v>
      </c>
      <c r="K19" s="29">
        <f t="shared" si="6"/>
        <v>45169</v>
      </c>
      <c r="L19" s="29">
        <v>45146</v>
      </c>
      <c r="N19" s="7">
        <v>6</v>
      </c>
      <c r="O19" s="13">
        <f t="shared" si="7"/>
        <v>45169</v>
      </c>
      <c r="P19" s="13">
        <f t="shared" si="3"/>
        <v>45168</v>
      </c>
      <c r="Q19" s="13">
        <f t="shared" si="4"/>
        <v>45163</v>
      </c>
      <c r="R19" s="13">
        <f t="shared" si="4"/>
        <v>45169</v>
      </c>
      <c r="S19" s="13">
        <f t="shared" si="4"/>
        <v>45168</v>
      </c>
      <c r="T19" s="13">
        <f t="shared" si="4"/>
        <v>45167</v>
      </c>
      <c r="U19" s="13">
        <f t="shared" si="4"/>
        <v>45159</v>
      </c>
      <c r="W19" s="13"/>
      <c r="X19" s="50">
        <v>45054</v>
      </c>
      <c r="Y19" s="45" t="s">
        <v>32</v>
      </c>
      <c r="AB19">
        <v>12</v>
      </c>
    </row>
    <row r="20" spans="1:28" ht="18">
      <c r="A20" s="39">
        <f t="shared" si="8"/>
        <v>9</v>
      </c>
      <c r="B20" s="41">
        <f t="shared" si="0"/>
        <v>45170</v>
      </c>
      <c r="C20" s="42">
        <f t="shared" si="1"/>
        <v>2023</v>
      </c>
      <c r="D20" s="42">
        <v>6</v>
      </c>
      <c r="E20" s="27">
        <v>45175</v>
      </c>
      <c r="F20" s="27">
        <f t="shared" si="5"/>
        <v>45176</v>
      </c>
      <c r="G20" s="29" t="s">
        <v>44</v>
      </c>
      <c r="H20" s="29" t="s">
        <v>44</v>
      </c>
      <c r="I20" s="29" t="s">
        <v>44</v>
      </c>
      <c r="J20" s="29" t="e">
        <f t="shared" si="2"/>
        <v>#VALUE!</v>
      </c>
      <c r="K20" s="29">
        <f t="shared" si="6"/>
        <v>45198</v>
      </c>
      <c r="L20" s="29">
        <v>45176</v>
      </c>
      <c r="N20" s="7">
        <v>7</v>
      </c>
      <c r="O20" s="13">
        <f t="shared" si="7"/>
        <v>45198</v>
      </c>
      <c r="P20" s="13">
        <f t="shared" si="3"/>
        <v>45197</v>
      </c>
      <c r="Q20" s="13">
        <f t="shared" si="4"/>
        <v>45198</v>
      </c>
      <c r="R20" s="13">
        <f t="shared" si="4"/>
        <v>45197</v>
      </c>
      <c r="S20" s="13">
        <f t="shared" si="4"/>
        <v>45196</v>
      </c>
      <c r="T20" s="13">
        <f t="shared" si="4"/>
        <v>45195</v>
      </c>
      <c r="U20" s="13">
        <f t="shared" si="4"/>
        <v>45194</v>
      </c>
      <c r="W20" s="13"/>
      <c r="X20" s="50">
        <v>45075</v>
      </c>
      <c r="Y20" s="43" t="s">
        <v>33</v>
      </c>
      <c r="AB20">
        <v>13</v>
      </c>
    </row>
    <row r="21" spans="1:28" ht="18">
      <c r="A21" s="39">
        <f t="shared" si="8"/>
        <v>10</v>
      </c>
      <c r="B21" s="41">
        <f t="shared" si="0"/>
        <v>45200</v>
      </c>
      <c r="C21" s="42">
        <f t="shared" si="1"/>
        <v>2023</v>
      </c>
      <c r="D21" s="42">
        <v>7</v>
      </c>
      <c r="E21" s="27">
        <v>45205</v>
      </c>
      <c r="F21" s="27">
        <f>+E21+3</f>
        <v>45208</v>
      </c>
      <c r="G21" s="29" t="s">
        <v>44</v>
      </c>
      <c r="H21" s="29" t="s">
        <v>44</v>
      </c>
      <c r="I21" s="29" t="s">
        <v>44</v>
      </c>
      <c r="J21" s="29" t="e">
        <f t="shared" si="2"/>
        <v>#VALUE!</v>
      </c>
      <c r="K21" s="29">
        <f t="shared" si="6"/>
        <v>45230</v>
      </c>
      <c r="L21" s="29">
        <v>45208</v>
      </c>
      <c r="N21" s="7">
        <v>8</v>
      </c>
      <c r="O21" s="13">
        <f t="shared" si="7"/>
        <v>45230</v>
      </c>
      <c r="P21" s="13">
        <f t="shared" si="3"/>
        <v>45229</v>
      </c>
      <c r="Q21" s="13">
        <f t="shared" si="4"/>
        <v>45226</v>
      </c>
      <c r="R21" s="13">
        <f t="shared" si="4"/>
        <v>45225</v>
      </c>
      <c r="S21" s="13">
        <f t="shared" si="4"/>
        <v>45224</v>
      </c>
      <c r="T21" s="13">
        <f t="shared" si="4"/>
        <v>45230</v>
      </c>
      <c r="U21" s="13">
        <f t="shared" si="4"/>
        <v>45229</v>
      </c>
      <c r="W21" s="13"/>
      <c r="X21" s="50">
        <v>45166</v>
      </c>
      <c r="Y21" s="43" t="s">
        <v>34</v>
      </c>
      <c r="AB21">
        <v>14</v>
      </c>
    </row>
    <row r="22" spans="1:28" ht="18">
      <c r="A22" s="39">
        <f t="shared" si="8"/>
        <v>11</v>
      </c>
      <c r="B22" s="41">
        <f t="shared" si="0"/>
        <v>45231</v>
      </c>
      <c r="C22" s="42">
        <f t="shared" si="1"/>
        <v>2023</v>
      </c>
      <c r="D22" s="42">
        <v>8</v>
      </c>
      <c r="E22" s="27">
        <v>45236</v>
      </c>
      <c r="F22" s="27">
        <f t="shared" si="5"/>
        <v>45237</v>
      </c>
      <c r="G22" s="29" t="s">
        <v>44</v>
      </c>
      <c r="H22" s="29" t="s">
        <v>44</v>
      </c>
      <c r="I22" s="29" t="s">
        <v>44</v>
      </c>
      <c r="J22" s="29" t="e">
        <f t="shared" si="2"/>
        <v>#VALUE!</v>
      </c>
      <c r="K22" s="29">
        <f t="shared" si="6"/>
        <v>45260</v>
      </c>
      <c r="L22" s="29">
        <v>45237</v>
      </c>
      <c r="N22" s="7">
        <v>9</v>
      </c>
      <c r="O22" s="13">
        <f t="shared" si="7"/>
        <v>45260</v>
      </c>
      <c r="P22" s="13">
        <f t="shared" si="3"/>
        <v>45259</v>
      </c>
      <c r="Q22" s="13">
        <f t="shared" si="4"/>
        <v>45254</v>
      </c>
      <c r="R22" s="13">
        <f t="shared" si="4"/>
        <v>45260</v>
      </c>
      <c r="S22" s="13">
        <f t="shared" si="4"/>
        <v>45259</v>
      </c>
      <c r="T22" s="13">
        <f t="shared" si="4"/>
        <v>45258</v>
      </c>
      <c r="U22" s="13">
        <f t="shared" si="4"/>
        <v>45257</v>
      </c>
      <c r="W22" s="13"/>
      <c r="X22" s="50">
        <v>45285</v>
      </c>
      <c r="Y22" s="43" t="s">
        <v>35</v>
      </c>
      <c r="AB22">
        <v>15</v>
      </c>
    </row>
    <row r="23" spans="1:28" ht="18">
      <c r="A23" s="39">
        <f t="shared" si="8"/>
        <v>12</v>
      </c>
      <c r="B23" s="41">
        <f t="shared" si="0"/>
        <v>45261</v>
      </c>
      <c r="C23" s="42">
        <f t="shared" si="1"/>
        <v>2023</v>
      </c>
      <c r="D23" s="42">
        <v>9</v>
      </c>
      <c r="E23" s="53">
        <v>45266</v>
      </c>
      <c r="F23" s="27">
        <f t="shared" si="5"/>
        <v>45267</v>
      </c>
      <c r="G23" s="29" t="s">
        <v>44</v>
      </c>
      <c r="H23" s="29" t="s">
        <v>44</v>
      </c>
      <c r="I23" s="29" t="s">
        <v>44</v>
      </c>
      <c r="J23" s="29" t="e">
        <f t="shared" si="2"/>
        <v>#VALUE!</v>
      </c>
      <c r="K23" s="29">
        <f t="shared" ref="K23" si="9">IF(ISNUMBER(PayDate),J23,WORKDAY(HLOOKUP(PayDate,OtherDates,N23,FALSE)+1,-1,BankHols))</f>
        <v>45289</v>
      </c>
      <c r="L23" s="29">
        <v>45267</v>
      </c>
      <c r="N23" s="7">
        <v>10</v>
      </c>
      <c r="O23" s="13">
        <f t="shared" si="7"/>
        <v>45289</v>
      </c>
      <c r="P23" s="13">
        <f t="shared" si="3"/>
        <v>45288</v>
      </c>
      <c r="Q23" s="13">
        <f t="shared" si="4"/>
        <v>45289</v>
      </c>
      <c r="R23" s="13">
        <f t="shared" si="4"/>
        <v>45288</v>
      </c>
      <c r="S23" s="13">
        <f t="shared" si="4"/>
        <v>45287</v>
      </c>
      <c r="T23" s="13">
        <f t="shared" si="4"/>
        <v>45279</v>
      </c>
      <c r="U23" s="13">
        <f t="shared" si="4"/>
        <v>45278</v>
      </c>
      <c r="W23" s="13"/>
      <c r="X23" s="50">
        <v>45286</v>
      </c>
      <c r="Y23" s="43" t="s">
        <v>36</v>
      </c>
      <c r="AB23">
        <v>16</v>
      </c>
    </row>
    <row r="24" spans="1:28" ht="18">
      <c r="A24" s="39">
        <f t="shared" si="8"/>
        <v>13</v>
      </c>
      <c r="B24" s="41">
        <f t="shared" si="0"/>
        <v>45292</v>
      </c>
      <c r="C24" s="42">
        <f t="shared" si="1"/>
        <v>2024</v>
      </c>
      <c r="D24" s="52">
        <v>10</v>
      </c>
      <c r="E24" s="53">
        <v>45296</v>
      </c>
      <c r="F24" s="27">
        <f>+E24+3</f>
        <v>45299</v>
      </c>
      <c r="G24" s="29" t="s">
        <v>44</v>
      </c>
      <c r="H24" s="29" t="s">
        <v>44</v>
      </c>
      <c r="I24" s="29" t="s">
        <v>44</v>
      </c>
      <c r="J24" s="36" t="e">
        <f t="shared" si="2"/>
        <v>#VALUE!</v>
      </c>
      <c r="K24" s="37">
        <f>IF(ISNUMBER(PayDate),J24,WORKDAY(HLOOKUP(PayDate,OtherDates,N24,FALSE)+1,-1,BankHols))</f>
        <v>45322</v>
      </c>
      <c r="L24" s="35">
        <v>45299</v>
      </c>
      <c r="N24" s="7">
        <v>11</v>
      </c>
      <c r="O24" s="13">
        <f t="shared" si="7"/>
        <v>45322</v>
      </c>
      <c r="P24" s="13">
        <f t="shared" si="3"/>
        <v>45321</v>
      </c>
      <c r="Q24" s="13">
        <f t="shared" si="4"/>
        <v>45317</v>
      </c>
      <c r="R24" s="13">
        <f t="shared" si="4"/>
        <v>45316</v>
      </c>
      <c r="S24" s="13">
        <f t="shared" si="4"/>
        <v>45322</v>
      </c>
      <c r="T24" s="13">
        <f t="shared" si="4"/>
        <v>45321</v>
      </c>
      <c r="U24" s="13">
        <f t="shared" si="4"/>
        <v>45320</v>
      </c>
      <c r="W24" s="13"/>
      <c r="X24" s="50">
        <v>45292</v>
      </c>
      <c r="Y24" s="44" t="s">
        <v>37</v>
      </c>
      <c r="AB24">
        <v>17</v>
      </c>
    </row>
    <row r="25" spans="1:28" ht="18">
      <c r="A25" s="39">
        <f t="shared" si="8"/>
        <v>14</v>
      </c>
      <c r="B25" s="41">
        <f t="shared" si="0"/>
        <v>45323</v>
      </c>
      <c r="C25" s="42">
        <f t="shared" si="1"/>
        <v>2024</v>
      </c>
      <c r="D25" s="52">
        <v>11</v>
      </c>
      <c r="E25" s="53">
        <v>45328</v>
      </c>
      <c r="F25" s="27">
        <f t="shared" si="5"/>
        <v>45329</v>
      </c>
      <c r="G25" s="29" t="s">
        <v>44</v>
      </c>
      <c r="H25" s="29" t="s">
        <v>44</v>
      </c>
      <c r="I25" s="29" t="s">
        <v>44</v>
      </c>
      <c r="J25" s="28" t="e">
        <f t="shared" si="2"/>
        <v>#VALUE!</v>
      </c>
      <c r="K25" s="29">
        <f>IF(ISNUMBER(PayDate),J25,WORKDAY(HLOOKUP(PayDate,OtherDates,N25,FALSE)+1,-1,BankHols))</f>
        <v>45351</v>
      </c>
      <c r="L25" s="27">
        <v>45329</v>
      </c>
      <c r="N25" s="7">
        <v>12</v>
      </c>
      <c r="O25" s="13">
        <f t="shared" si="7"/>
        <v>45351</v>
      </c>
      <c r="P25" s="13">
        <f t="shared" si="3"/>
        <v>45350</v>
      </c>
      <c r="Q25" s="13">
        <f t="shared" si="4"/>
        <v>45345</v>
      </c>
      <c r="R25" s="13">
        <f t="shared" si="4"/>
        <v>45351</v>
      </c>
      <c r="S25" s="13">
        <f t="shared" si="4"/>
        <v>45350</v>
      </c>
      <c r="T25" s="13">
        <f t="shared" si="4"/>
        <v>45349</v>
      </c>
      <c r="U25" s="13">
        <f t="shared" si="4"/>
        <v>45348</v>
      </c>
      <c r="W25" s="13"/>
      <c r="X25" s="51">
        <v>45380</v>
      </c>
      <c r="Y25" s="48" t="s">
        <v>29</v>
      </c>
      <c r="AB25">
        <v>18</v>
      </c>
    </row>
    <row r="26" spans="1:28" ht="18">
      <c r="A26" s="39">
        <f t="shared" si="8"/>
        <v>15</v>
      </c>
      <c r="B26" s="41">
        <f t="shared" si="0"/>
        <v>45352</v>
      </c>
      <c r="C26" s="42">
        <f t="shared" si="1"/>
        <v>2024</v>
      </c>
      <c r="D26" s="52">
        <v>12</v>
      </c>
      <c r="E26" s="53">
        <v>45356</v>
      </c>
      <c r="F26" s="27">
        <f t="shared" si="5"/>
        <v>45357</v>
      </c>
      <c r="G26" s="29" t="s">
        <v>44</v>
      </c>
      <c r="H26" s="29" t="s">
        <v>44</v>
      </c>
      <c r="I26" s="29" t="s">
        <v>44</v>
      </c>
      <c r="J26" s="25" t="e">
        <f t="shared" si="2"/>
        <v>#VALUE!</v>
      </c>
      <c r="K26" s="26">
        <f>IF(ISNUMBER(PayDate),J26,WORKDAY(HLOOKUP(PayDate,OtherDates,N26,FALSE)+1,-1,BankHols))</f>
        <v>45379</v>
      </c>
      <c r="L26" s="24">
        <v>45357</v>
      </c>
      <c r="N26" s="7">
        <v>13</v>
      </c>
      <c r="O26" s="13">
        <f t="shared" si="7"/>
        <v>45379</v>
      </c>
      <c r="P26" s="13">
        <f t="shared" si="3"/>
        <v>45378</v>
      </c>
      <c r="Q26" s="13">
        <f t="shared" si="4"/>
        <v>45373</v>
      </c>
      <c r="R26" s="13">
        <f t="shared" si="4"/>
        <v>45379</v>
      </c>
      <c r="S26" s="13">
        <f t="shared" si="4"/>
        <v>45378</v>
      </c>
      <c r="T26" s="13">
        <f t="shared" si="4"/>
        <v>45377</v>
      </c>
      <c r="U26" s="13">
        <f t="shared" si="4"/>
        <v>45376</v>
      </c>
      <c r="W26" s="13"/>
      <c r="AB26">
        <v>19</v>
      </c>
    </row>
    <row r="27" spans="1:28" ht="17.399999999999999">
      <c r="B27" s="10"/>
      <c r="C27" s="10"/>
      <c r="E27" s="11"/>
      <c r="F27" s="11"/>
      <c r="G27" s="11"/>
      <c r="N27" s="64"/>
      <c r="Q27" s="1">
        <f t="shared" ref="Q27:S27" si="10">R27+1</f>
        <v>15</v>
      </c>
      <c r="R27" s="1">
        <f t="shared" si="10"/>
        <v>14</v>
      </c>
      <c r="S27" s="1">
        <f t="shared" si="10"/>
        <v>13</v>
      </c>
      <c r="T27" s="1">
        <f>U27+1</f>
        <v>12</v>
      </c>
      <c r="U27" s="1">
        <v>11</v>
      </c>
      <c r="AB27">
        <v>21</v>
      </c>
    </row>
    <row r="28" spans="1:28">
      <c r="AB28">
        <v>22</v>
      </c>
    </row>
    <row r="29" spans="1:28" ht="61.95" customHeight="1">
      <c r="B29" s="70" t="s">
        <v>38</v>
      </c>
      <c r="C29" s="68" t="s">
        <v>48</v>
      </c>
      <c r="D29" s="68"/>
      <c r="E29" s="68"/>
      <c r="F29" s="68"/>
      <c r="G29" s="68"/>
      <c r="H29" s="68"/>
      <c r="I29" s="68"/>
      <c r="J29" s="9"/>
      <c r="K29" s="9"/>
      <c r="L29" s="9"/>
      <c r="AB29">
        <v>23</v>
      </c>
    </row>
    <row r="30" spans="1:28" ht="42" customHeight="1">
      <c r="B30" s="70"/>
      <c r="C30" s="68" t="s">
        <v>46</v>
      </c>
      <c r="D30" s="68"/>
      <c r="E30" s="68"/>
      <c r="F30" s="68"/>
      <c r="G30" s="68"/>
      <c r="H30" s="68"/>
      <c r="I30" s="68"/>
      <c r="J30" s="9"/>
      <c r="K30" s="9"/>
      <c r="L30" s="9"/>
      <c r="AB30">
        <v>24</v>
      </c>
    </row>
    <row r="31" spans="1:28" ht="31.5" customHeight="1">
      <c r="B31" s="70"/>
      <c r="C31" s="69" t="s">
        <v>47</v>
      </c>
      <c r="D31" s="69"/>
      <c r="E31" s="69"/>
      <c r="F31" s="69"/>
      <c r="G31" s="69"/>
      <c r="H31" s="69"/>
      <c r="I31" s="69"/>
      <c r="J31" s="9"/>
      <c r="K31" s="67"/>
      <c r="L31" s="67"/>
      <c r="AB31">
        <v>25</v>
      </c>
    </row>
    <row r="32" spans="1:28" ht="46.95" customHeight="1">
      <c r="B32" s="70"/>
      <c r="C32" s="68" t="s">
        <v>49</v>
      </c>
      <c r="D32" s="68"/>
      <c r="E32" s="68"/>
      <c r="F32" s="68"/>
      <c r="G32" s="68"/>
      <c r="H32" s="68"/>
      <c r="I32" s="68"/>
      <c r="K32" s="14"/>
      <c r="L32" s="15"/>
      <c r="AB32">
        <v>26</v>
      </c>
    </row>
    <row r="33" spans="28:28">
      <c r="AB33">
        <v>27</v>
      </c>
    </row>
    <row r="34" spans="28:28">
      <c r="AB34">
        <v>28</v>
      </c>
    </row>
    <row r="35" spans="28:28">
      <c r="AB35">
        <v>29</v>
      </c>
    </row>
    <row r="36" spans="28:28">
      <c r="AB36">
        <v>30</v>
      </c>
    </row>
    <row r="37" spans="28:28">
      <c r="AB37">
        <v>31</v>
      </c>
    </row>
    <row r="38" spans="28:28">
      <c r="AB38" t="s">
        <v>19</v>
      </c>
    </row>
    <row r="39" spans="28:28">
      <c r="AB39" t="s">
        <v>20</v>
      </c>
    </row>
    <row r="40" spans="28:28">
      <c r="AB40" s="8" t="s">
        <v>21</v>
      </c>
    </row>
    <row r="41" spans="28:28">
      <c r="AB41" s="8" t="s">
        <v>22</v>
      </c>
    </row>
    <row r="42" spans="28:28">
      <c r="AB42" s="8" t="s">
        <v>23</v>
      </c>
    </row>
    <row r="43" spans="28:28">
      <c r="AB43" s="8" t="s">
        <v>24</v>
      </c>
    </row>
    <row r="44" spans="28:28">
      <c r="AB44" s="8" t="s">
        <v>25</v>
      </c>
    </row>
  </sheetData>
  <sheetProtection algorithmName="SHA-512" hashValue="VmBxsZD1ffrmdMKdejegq+3oFrdIF6QF5TnwoIr5sZuRCHFXEnY48dSFiBcoL16bDdGSBsKIEh6zTi0WJwInaA==" saltValue="4/9kZAGQ5wQeF8fQ1un31g==" spinCount="100000" sheet="1" objects="1" scenarios="1"/>
  <mergeCells count="10">
    <mergeCell ref="B29:B32"/>
    <mergeCell ref="C32:I32"/>
    <mergeCell ref="F4:I4"/>
    <mergeCell ref="F5:I5"/>
    <mergeCell ref="G6:H6"/>
    <mergeCell ref="X14:Y14"/>
    <mergeCell ref="K31:L31"/>
    <mergeCell ref="C29:I29"/>
    <mergeCell ref="C30:I30"/>
    <mergeCell ref="C31:I31"/>
  </mergeCells>
  <conditionalFormatting sqref="K32 J29:L31">
    <cfRule type="expression" dxfId="6" priority="16" stopIfTrue="1">
      <formula>IF(#REF!=0,FALSE,TRUE)</formula>
    </cfRule>
  </conditionalFormatting>
  <conditionalFormatting sqref="M15:M25">
    <cfRule type="cellIs" dxfId="5" priority="14" operator="equal">
      <formula>3</formula>
    </cfRule>
  </conditionalFormatting>
  <conditionalFormatting sqref="M26">
    <cfRule type="cellIs" dxfId="4" priority="13" operator="equal">
      <formula>3</formula>
    </cfRule>
  </conditionalFormatting>
  <conditionalFormatting sqref="J15:J26">
    <cfRule type="expression" dxfId="3" priority="9" stopIfTrue="1">
      <formula>IF(#REF!=0,FALSE,TRUE)</formula>
    </cfRule>
  </conditionalFormatting>
  <conditionalFormatting sqref="K15:K26">
    <cfRule type="expression" dxfId="2" priority="8" stopIfTrue="1">
      <formula>IF(#REF!=0,FALSE,TRUE)</formula>
    </cfRule>
  </conditionalFormatting>
  <conditionalFormatting sqref="L15:L26">
    <cfRule type="expression" dxfId="1" priority="6" stopIfTrue="1">
      <formula>IF(#REF!=0,FALSE,TRUE)</formula>
    </cfRule>
  </conditionalFormatting>
  <conditionalFormatting sqref="E15:I26">
    <cfRule type="expression" dxfId="0" priority="4" stopIfTrue="1">
      <formula>IF(#REF!=0,FALSE,TRUE)</formula>
    </cfRule>
  </conditionalFormatting>
  <dataValidations count="1">
    <dataValidation type="list" allowBlank="1" showInputMessage="1" showErrorMessage="1" sqref="H11" xr:uid="{943A7BCE-1C62-4EFE-A5AF-1FE36B993FC6}">
      <formula1>$AB$8:$AB$44</formula1>
    </dataValidation>
  </dataValidations>
  <pageMargins left="0.7" right="0.7" top="0.75" bottom="0.75" header="0.3" footer="0.3"/>
  <pageSetup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152c26d-7c88-4d77-b362-3fc4178d095a">
      <Terms xmlns="http://schemas.microsoft.com/office/infopath/2007/PartnerControls"/>
    </lcf76f155ced4ddcb4097134ff3c332f>
    <TaxCatchAll xmlns="7513a4df-a61f-49f3-ac44-6afcaa5d954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EA58454BA56D949B3002760526B564D" ma:contentTypeVersion="14" ma:contentTypeDescription="Create a new document." ma:contentTypeScope="" ma:versionID="4265466dba8c3738977662b4955a870a">
  <xsd:schema xmlns:xsd="http://www.w3.org/2001/XMLSchema" xmlns:xs="http://www.w3.org/2001/XMLSchema" xmlns:p="http://schemas.microsoft.com/office/2006/metadata/properties" xmlns:ns2="c152c26d-7c88-4d77-b362-3fc4178d095a" xmlns:ns3="7513a4df-a61f-49f3-ac44-6afcaa5d9545" targetNamespace="http://schemas.microsoft.com/office/2006/metadata/properties" ma:root="true" ma:fieldsID="c4ae3d937b24ca1629536579322b5078" ns2:_="" ns3:_="">
    <xsd:import namespace="c152c26d-7c88-4d77-b362-3fc4178d095a"/>
    <xsd:import namespace="7513a4df-a61f-49f3-ac44-6afcaa5d954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52c26d-7c88-4d77-b362-3fc4178d09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0f81e8-41c2-45ce-babe-68e5c30927ac"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13a4df-a61f-49f3-ac44-6afcaa5d954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08c277a8-86c5-4ff4-b2e9-1a24b29e307e}" ma:internalName="TaxCatchAll" ma:showField="CatchAllData" ma:web="7513a4df-a61f-49f3-ac44-6afcaa5d954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B842954-06CE-4BD1-BEED-BE21AA723836}">
  <ds:schemaRefs>
    <ds:schemaRef ds:uri="http://schemas.microsoft.com/office/2006/metadata/properties"/>
    <ds:schemaRef ds:uri="http://schemas.microsoft.com/office/infopath/2007/PartnerControls"/>
    <ds:schemaRef ds:uri="c152c26d-7c88-4d77-b362-3fc4178d095a"/>
    <ds:schemaRef ds:uri="7513a4df-a61f-49f3-ac44-6afcaa5d9545"/>
  </ds:schemaRefs>
</ds:datastoreItem>
</file>

<file path=customXml/itemProps2.xml><?xml version="1.0" encoding="utf-8"?>
<ds:datastoreItem xmlns:ds="http://schemas.openxmlformats.org/officeDocument/2006/customXml" ds:itemID="{D187EA6B-492B-4BAC-A2FA-CA56BB0A6D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52c26d-7c88-4d77-b362-3fc4178d095a"/>
    <ds:schemaRef ds:uri="7513a4df-a61f-49f3-ac44-6afcaa5d95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FCABA3D-80A9-4D24-96CA-90EF5C099A4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5</vt:i4>
      </vt:variant>
    </vt:vector>
  </HeadingPairs>
  <TitlesOfParts>
    <vt:vector size="6" baseType="lpstr">
      <vt:lpstr>Sheet1</vt:lpstr>
      <vt:lpstr>BankHols</vt:lpstr>
      <vt:lpstr>DateList</vt:lpstr>
      <vt:lpstr>OtherDates</vt:lpstr>
      <vt:lpstr>PayDate</vt:lpstr>
      <vt:lpstr>Year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Ben Cunningham</dc:creator>
  <cp:keywords/>
  <dc:description/>
  <cp:lastModifiedBy>Agnes Plewa-Weir</cp:lastModifiedBy>
  <cp:revision/>
  <dcterms:created xsi:type="dcterms:W3CDTF">2022-01-21T16:17:22Z</dcterms:created>
  <dcterms:modified xsi:type="dcterms:W3CDTF">2023-06-02T12:21:41Z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0x0101003EA58454BA56D949B3002760526B564D</vt:lpwstr>
  </property>
  <property fmtid="{D5CDD505-2E9C-101B-9397-08002B2CF9AE}" pid="3" name="MediaServiceImageTags">
    <vt:lpwstr/>
  </property>
</Properties>
</file>